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828" activeTab="0"/>
  </bookViews>
  <sheets>
    <sheet name="10 felles" sheetId="1" r:id="rId1"/>
    <sheet name="20 fotball" sheetId="2" r:id="rId2"/>
    <sheet name="21 fotb.anl." sheetId="3" r:id="rId3"/>
    <sheet name="22 småtrolluka" sheetId="4" r:id="rId4"/>
    <sheet name="30 ski" sheetId="5" r:id="rId5"/>
    <sheet name="31 skianlegg" sheetId="6" r:id="rId6"/>
    <sheet name="32 Skistadion" sheetId="7" r:id="rId7"/>
    <sheet name="40 friidrett" sheetId="8" r:id="rId8"/>
    <sheet name="50 handball" sheetId="9" r:id="rId9"/>
    <sheet name="60 Ressurs" sheetId="10" r:id="rId10"/>
    <sheet name="70 Tursti" sheetId="11" r:id="rId11"/>
    <sheet name="80 Rindalshallen" sheetId="12" r:id="rId12"/>
    <sheet name="Total" sheetId="13" r:id="rId13"/>
  </sheets>
  <definedNames>
    <definedName name="_xlnm.Print_Area" localSheetId="0">'10 felles'!$A$1:$G$122</definedName>
    <definedName name="_xlnm.Print_Area" localSheetId="1">'20 fotball'!$A$1:$G$121</definedName>
    <definedName name="_xlnm.Print_Area" localSheetId="2">'21 fotb.anl.'!$A$1:$G$121</definedName>
    <definedName name="_xlnm.Print_Area" localSheetId="3">'22 småtrolluka'!$A$1:$G$121</definedName>
    <definedName name="_xlnm.Print_Area" localSheetId="4">'30 ski'!$A$1:$G$121</definedName>
    <definedName name="_xlnm.Print_Area" localSheetId="5">'31 skianlegg'!$A$1:$G$121</definedName>
    <definedName name="_xlnm.Print_Area" localSheetId="6">'32 Skistadion'!$A$1:$G$121</definedName>
    <definedName name="_xlnm.Print_Area" localSheetId="7">'40 friidrett'!$A$1:$G$121</definedName>
    <definedName name="_xlnm.Print_Area" localSheetId="8">'50 handball'!$A$1:$G$121</definedName>
    <definedName name="_xlnm.Print_Area" localSheetId="9">'60 Ressurs'!$A$1:$G$121</definedName>
    <definedName name="_xlnm.Print_Area" localSheetId="10">'70 Tursti'!$A$1:$G$121</definedName>
    <definedName name="_xlnm.Print_Area" localSheetId="11">'80 Rindalshallen'!$A$1:$G$121</definedName>
    <definedName name="_xlnm.Print_Area" localSheetId="12">'Total'!$A$1:$G$121</definedName>
    <definedName name="_xlnm.Print_Titles" localSheetId="0">'10 felles'!$1:$1</definedName>
    <definedName name="_xlnm.Print_Titles" localSheetId="1">'20 fotball'!$1:$1</definedName>
    <definedName name="_xlnm.Print_Titles" localSheetId="2">'21 fotb.anl.'!$1:$1</definedName>
    <definedName name="_xlnm.Print_Titles" localSheetId="3">'22 småtrolluka'!$1:$1</definedName>
    <definedName name="_xlnm.Print_Titles" localSheetId="4">'30 ski'!$1:$1</definedName>
    <definedName name="_xlnm.Print_Titles" localSheetId="5">'31 skianlegg'!$1:$1</definedName>
    <definedName name="_xlnm.Print_Titles" localSheetId="6">'32 Skistadion'!$1:$1</definedName>
    <definedName name="_xlnm.Print_Titles" localSheetId="7">'40 friidrett'!$1:$1</definedName>
    <definedName name="_xlnm.Print_Titles" localSheetId="8">'50 handball'!$1:$1</definedName>
    <definedName name="_xlnm.Print_Titles" localSheetId="9">'60 Ressurs'!$1:$1</definedName>
    <definedName name="_xlnm.Print_Titles" localSheetId="10">'70 Tursti'!$1:$1</definedName>
    <definedName name="_xlnm.Print_Titles" localSheetId="11">'80 Rindalshallen'!$1:$1</definedName>
    <definedName name="_xlnm.Print_Titles" localSheetId="12">'Total'!$1:$1</definedName>
  </definedNames>
  <calcPr fullCalcOnLoad="1"/>
</workbook>
</file>

<file path=xl/sharedStrings.xml><?xml version="1.0" encoding="utf-8"?>
<sst xmlns="http://schemas.openxmlformats.org/spreadsheetml/2006/main" count="1682" uniqueCount="215">
  <si>
    <t>Salgsinntekt, avgiftspliktig</t>
  </si>
  <si>
    <t>Salg av varer</t>
  </si>
  <si>
    <t>Sponsor- og reklameinntekter</t>
  </si>
  <si>
    <t>Salgsinntekt, utenfor avg.området</t>
  </si>
  <si>
    <t>Medlemskontingent</t>
  </si>
  <si>
    <t>Aktivitetsavgift</t>
  </si>
  <si>
    <t>Startkontingenter</t>
  </si>
  <si>
    <t>Billettinntekter idrettsarr.</t>
  </si>
  <si>
    <t>Billettinntekter  annet arr.</t>
  </si>
  <si>
    <t>Basar/lotteri</t>
  </si>
  <si>
    <t>Påmelding FFO/Småtrolluka</t>
  </si>
  <si>
    <t>Mat- og kiosksalg idrettsarr.</t>
  </si>
  <si>
    <t>Offentlige tilskudd/refusjon</t>
  </si>
  <si>
    <t>Offenlige tilskudd</t>
  </si>
  <si>
    <t>Annen inntekt</t>
  </si>
  <si>
    <t>Grasrotandel</t>
  </si>
  <si>
    <t>Pantdonasjoner</t>
  </si>
  <si>
    <t>Annen driftsrelatert inntekt</t>
  </si>
  <si>
    <t>Innkjøp varer til idrettsarr.</t>
  </si>
  <si>
    <t>Innkjøp varer til basar/lotteri</t>
  </si>
  <si>
    <t>Lønn til ansatte</t>
  </si>
  <si>
    <t>Lønn og honorar</t>
  </si>
  <si>
    <t>Annen kostnadsgodtgjørelse</t>
  </si>
  <si>
    <t>Bensin, dieselolje</t>
  </si>
  <si>
    <t>Leie lokaler, bygninger</t>
  </si>
  <si>
    <t>Renovasjon, vann, avløp</t>
  </si>
  <si>
    <t>Strøm</t>
  </si>
  <si>
    <t>Annen kostnad lokaler</t>
  </si>
  <si>
    <t>Leie transportmidler</t>
  </si>
  <si>
    <t>Annen leiekostnad</t>
  </si>
  <si>
    <t>Verktøy, utstyr under 15.000 kr</t>
  </si>
  <si>
    <t>Driftsmateriale</t>
  </si>
  <si>
    <t>Rekvisita</t>
  </si>
  <si>
    <t>Reperasjon og vedlikehold</t>
  </si>
  <si>
    <t>Vedlikehold anlegg</t>
  </si>
  <si>
    <t>Vedlikehold maskiner, utstyr</t>
  </si>
  <si>
    <t>Regnskapshonorar</t>
  </si>
  <si>
    <t>Kontorrekvisista</t>
  </si>
  <si>
    <t>Møte, kurs, oppdateringer</t>
  </si>
  <si>
    <t>Telefon, porto o.l</t>
  </si>
  <si>
    <t>Porto</t>
  </si>
  <si>
    <t>Kostnad/godtgj. Reise, diett, bil o.l</t>
  </si>
  <si>
    <t>Bilgodtgjørelse</t>
  </si>
  <si>
    <t>Reisekostnad ikke oppgavepliktig</t>
  </si>
  <si>
    <t>Reklamekostnad</t>
  </si>
  <si>
    <t>Salgskostnad</t>
  </si>
  <si>
    <t>Kontingent og gave</t>
  </si>
  <si>
    <t>Kontingent</t>
  </si>
  <si>
    <t>Forsikringer</t>
  </si>
  <si>
    <t>Annen kostnad</t>
  </si>
  <si>
    <t>Møteutgifter</t>
  </si>
  <si>
    <t>Bank- og kortgebyr</t>
  </si>
  <si>
    <t>Kostnad annen, avg.pl.</t>
  </si>
  <si>
    <t>Kostnad annen, avgiftsfri</t>
  </si>
  <si>
    <t>Finansinntekt</t>
  </si>
  <si>
    <t>Renteinntekter</t>
  </si>
  <si>
    <t>Andre finansinntekter</t>
  </si>
  <si>
    <t>Finanskostnad</t>
  </si>
  <si>
    <t>Rentekostnad</t>
  </si>
  <si>
    <t>Andre finanskostnader</t>
  </si>
  <si>
    <t>Salg av mat og drikke annet arr.</t>
  </si>
  <si>
    <t>Innkjøp varer annet arr. avg.pliktig</t>
  </si>
  <si>
    <t>Kjøp av varer for videresalg, avg.pliktig</t>
  </si>
  <si>
    <t>Klubbklær til eget bruk</t>
  </si>
  <si>
    <t>Innkjøp av varer annet, avgiftsfritt</t>
  </si>
  <si>
    <t>Leie hall</t>
  </si>
  <si>
    <t>Kostnadsgodtgjørelse</t>
  </si>
  <si>
    <t>Premier, utmerkelser</t>
  </si>
  <si>
    <t>Påmelding- og startkontingent</t>
  </si>
  <si>
    <t>Annet salg unntatt avg. plikt</t>
  </si>
  <si>
    <t>Løypeoppkjøring</t>
  </si>
  <si>
    <t>Sum Inntekter</t>
  </si>
  <si>
    <t>Sum utgifter</t>
  </si>
  <si>
    <t>Sum finansinntekter</t>
  </si>
  <si>
    <t>Sum finanskostnader</t>
  </si>
  <si>
    <t>Overskudd/underskudd</t>
  </si>
  <si>
    <t>Innkjøp av mat for videresalg avg.pliktig</t>
  </si>
  <si>
    <t>Salg av mat og drikke avg.pliktig</t>
  </si>
  <si>
    <t>Gaver</t>
  </si>
  <si>
    <t>Annen leiekjøring</t>
  </si>
  <si>
    <t>Annen leid hjelp/vakthold</t>
  </si>
  <si>
    <t>Programvare, anskaffelse</t>
  </si>
  <si>
    <t>Investeringer bane/anlegg</t>
  </si>
  <si>
    <t>Trykksak</t>
  </si>
  <si>
    <t>Samlinger/kurs i kretsregi</t>
  </si>
  <si>
    <t>Uttak av varer,avgiftspliktig (mat)</t>
  </si>
  <si>
    <t>Honorar musikere</t>
  </si>
  <si>
    <t>Leie maskiner</t>
  </si>
  <si>
    <t>Tap på fordringer</t>
  </si>
  <si>
    <t>Egenandeler</t>
  </si>
  <si>
    <t>Premiepenger</t>
  </si>
  <si>
    <t>Samlinger/kurs i kretsregi/treningssaml</t>
  </si>
  <si>
    <t>Driftsmaterialer</t>
  </si>
  <si>
    <t>Salgsinntekt, sponsorinntekt avg.pl</t>
  </si>
  <si>
    <t xml:space="preserve">Salgsinntekt avg.fri, kontingenter </t>
  </si>
  <si>
    <t>Innkjøp varer for videresalg</t>
  </si>
  <si>
    <t>Drivstoff, olje</t>
  </si>
  <si>
    <t>Leie lokaler, strøm, renovasjon</t>
  </si>
  <si>
    <t>Driftsmaterialer, premier m.m.</t>
  </si>
  <si>
    <t>Regnskapshonorar m.m.</t>
  </si>
  <si>
    <t>Kontorrekv, trykksak, møter og kurs</t>
  </si>
  <si>
    <t>Leie hall, transportmidler, maskiner</t>
  </si>
  <si>
    <t>Salg/reklamekostn, påmeldingsavg.</t>
  </si>
  <si>
    <t>Fremmedytelse</t>
  </si>
  <si>
    <t>Leieinntekter</t>
  </si>
  <si>
    <t>Leieinntekter mva-fri</t>
  </si>
  <si>
    <t>Leieinntekter mva-pliktig</t>
  </si>
  <si>
    <t>Diettgodtgjørelse</t>
  </si>
  <si>
    <t>Feriepenger</t>
  </si>
  <si>
    <t>Leieinntekt av fast eiendom (avg. Pliktig)</t>
  </si>
  <si>
    <t>Datakommunikasjon</t>
  </si>
  <si>
    <t>Datautstyr</t>
  </si>
  <si>
    <t>Periodisert kjøp tjeneste daglig leder</t>
  </si>
  <si>
    <t>Telefon</t>
  </si>
  <si>
    <t>Aviser, tidsskrifter, bøker</t>
  </si>
  <si>
    <t>Kommentar</t>
  </si>
  <si>
    <t>Overnatting etter regning, lav sats</t>
  </si>
  <si>
    <t>Endret fra 60' til 40' i Regnskap 2018.</t>
  </si>
  <si>
    <t>Opplev Rindal</t>
  </si>
  <si>
    <t>Bl.a. blomster, transaksjonsgebyr KlubbAdmin, Deltager.no?</t>
  </si>
  <si>
    <t>Renhold</t>
  </si>
  <si>
    <t>Alle sponsorinntekter føres på avd. 10.</t>
  </si>
  <si>
    <t>Regnskap
2019</t>
  </si>
  <si>
    <t>Programvare årlig vedl hold</t>
  </si>
  <si>
    <t>Budsjett
2020</t>
  </si>
  <si>
    <t>Mindre årkull og usikkerhet i forhold til Tine avtale, derfor ingen økning</t>
  </si>
  <si>
    <t>Avtalt i klubben Coopavtale</t>
  </si>
  <si>
    <t xml:space="preserve">Leie av iTrollheimen og andre til nye aktivitetet. </t>
  </si>
  <si>
    <t>Transport i forbindelse med nye aktiviteter.</t>
  </si>
  <si>
    <t>Supplering av klær til instruktører/medhjelpere (rette sponsorer osv.)</t>
  </si>
  <si>
    <t>Denne er litt usikker i forhold til Tine avtale</t>
  </si>
  <si>
    <t>Detter er utgifter i forbindelse med påmeldingssystemet.</t>
  </si>
  <si>
    <t>Parkering</t>
  </si>
  <si>
    <t>pizzalotteri</t>
  </si>
  <si>
    <t>Camp Trollheimen</t>
  </si>
  <si>
    <t>Camp Trollheimen pluss trener</t>
  </si>
  <si>
    <t>Saga Trollheimen</t>
  </si>
  <si>
    <t>Støtte til løypekjøring</t>
  </si>
  <si>
    <t>Leie ny skuter/ATW</t>
  </si>
  <si>
    <t>OVF og Peder Rindalsholt, leieavtaler</t>
  </si>
  <si>
    <t>Eq timing bl.a.</t>
  </si>
  <si>
    <t>Snøscooter, ATV</t>
  </si>
  <si>
    <t>Annonser innbydelse Trløpet/LR/Nettside</t>
  </si>
  <si>
    <t>Startkont Trløpet/LR</t>
  </si>
  <si>
    <t>Klubbklær</t>
  </si>
  <si>
    <t>Matsalg Trløpet/LR/KM</t>
  </si>
  <si>
    <t>Premier St Olavsloppet</t>
  </si>
  <si>
    <t>St Olavsloppet/Kollen</t>
  </si>
  <si>
    <t>Pengestøtte LR</t>
  </si>
  <si>
    <t>Matinnkjøp Trløpet/LR/KM</t>
  </si>
  <si>
    <t>Røde Kors Trl/LR</t>
  </si>
  <si>
    <t>Leie Rhuset Trl/Torshall LR/Kantine testløp</t>
  </si>
  <si>
    <t>Buss Kollen/Hytteplan</t>
  </si>
  <si>
    <t>Leie gymsal BBH</t>
  </si>
  <si>
    <t>Leie høytaleranlegg Trl/LR</t>
  </si>
  <si>
    <t>Utstyr Rhallen</t>
  </si>
  <si>
    <t>Engangsstartnr Trl/LR/KM/Løpskarusell</t>
  </si>
  <si>
    <t>Premier Trl/LR/2xKM/løpskarusell</t>
  </si>
  <si>
    <t>Ses avslutninger/mat testløp</t>
  </si>
  <si>
    <t>Porto Trl/LR/SOL</t>
  </si>
  <si>
    <t>Overnatting Kollen 10.000/SOL kr 12.000+div</t>
  </si>
  <si>
    <t>Støtte treningsopphold</t>
  </si>
  <si>
    <t>Kretskontingent</t>
  </si>
  <si>
    <t>Gebyr for bruk av påmeldingssystem Trløpet/LR</t>
  </si>
  <si>
    <t>Rindal Sparebank og Statkraft</t>
  </si>
  <si>
    <t>Cuper</t>
  </si>
  <si>
    <t>Seniorkamper</t>
  </si>
  <si>
    <t>Fotball-lotteriet</t>
  </si>
  <si>
    <t>Cup og kamper</t>
  </si>
  <si>
    <t>Egenandel buss, cup</t>
  </si>
  <si>
    <t>Mat cup og kamper</t>
  </si>
  <si>
    <t>Dommere</t>
  </si>
  <si>
    <t>Rindalshuset</t>
  </si>
  <si>
    <t>Buss</t>
  </si>
  <si>
    <t>Leie Kunstgress</t>
  </si>
  <si>
    <t>Tape, is etc</t>
  </si>
  <si>
    <t>Baller etc</t>
  </si>
  <si>
    <t>Fotballavslutninger etc</t>
  </si>
  <si>
    <t>A-kort cup (Røros, NC)</t>
  </si>
  <si>
    <t>Klubb BDO</t>
  </si>
  <si>
    <t>Serie og cup + gebyr og bøter NFF</t>
  </si>
  <si>
    <t>Kretskontingent + overgangsgebyr</t>
  </si>
  <si>
    <t>Gebyr Vipps, iZettle</t>
  </si>
  <si>
    <t>(Tilskudd kjøp 3v3-baner)</t>
  </si>
  <si>
    <t>Mylling baner, grusing vei etc</t>
  </si>
  <si>
    <t>Traktorklippere</t>
  </si>
  <si>
    <t>Rindal anleggsdrift (Sum usikker!)</t>
  </si>
  <si>
    <t>Rinnvollen</t>
  </si>
  <si>
    <t>Merkespray ++</t>
  </si>
  <si>
    <t>Div vedlikehold</t>
  </si>
  <si>
    <t>Robotklippere Trollbanen ++</t>
  </si>
  <si>
    <t>Regnskap
30.10.20.</t>
  </si>
  <si>
    <t xml:space="preserve">Budsjett 2021 </t>
  </si>
  <si>
    <t>Regnskap
30.12.20.</t>
  </si>
  <si>
    <t>Rindal IL Budsjett 2021: Avd 10 felles</t>
  </si>
  <si>
    <t>Rindal IL Budsjett 2021: Avd 20 Fotball</t>
  </si>
  <si>
    <t>Rindal IL Budsjett 2021: Avd 21 Fotballanlegg</t>
  </si>
  <si>
    <t>Rindal IL Budsjett 2021: Avd 22 Småtrolluka</t>
  </si>
  <si>
    <t>Rindal IL Budsjett 2021: Avd 30 Ski</t>
  </si>
  <si>
    <t>Rindal IL Budsjett 2021: Avd 31 Skianlegg</t>
  </si>
  <si>
    <t>Rindal IL Budsjett 2021: Avd 32 Skistadion</t>
  </si>
  <si>
    <t>Rindal IL Budsjett 2021: Avd 40 Friidrett</t>
  </si>
  <si>
    <t>Rindal IL Budsjett 2021: Avd 50 Håndball</t>
  </si>
  <si>
    <t>Rindal IL Budsjett 2021: Avd 60 Ressurs</t>
  </si>
  <si>
    <t>Rindal IL Budsjett 2021: Avd 70 Tursti</t>
  </si>
  <si>
    <t>Rindal IL Budsjett 2021: Avd 80 Rindalshallen</t>
  </si>
  <si>
    <t>Rindal IL Budsjett 2021: Total</t>
  </si>
  <si>
    <t>Fjelltrimmen, minnemarsjen og vandrefestival</t>
  </si>
  <si>
    <t>Spillemidler skilt og tavler</t>
  </si>
  <si>
    <t>T-Komp</t>
  </si>
  <si>
    <t xml:space="preserve">Supplering "stafettsingletter" yngres </t>
  </si>
  <si>
    <t>Medlemsfest</t>
  </si>
  <si>
    <t>Lønn og feriepenger</t>
  </si>
  <si>
    <t>Desinfeksjonsmiddel - Håndsprit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</si>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</sst>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* #,##0_ ;_ * \-#,##0_ ;_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sz val="10"/>
      <color theme="9" tint="0.399980008602142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/>
      <top style="thin"/>
      <bottom style="double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43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5" fillId="0" borderId="0">
      <alignment/>
      <protection/>
    </xf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1" fontId="0" fillId="0" borderId="0" applyFont="0" applyFill="0" applyBorder="0" applyAlignment="0" applyProtection="0"/>
    <xf numFmtId="0" fontId="40" fillId="20" borderId="9" applyNumberFormat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39" fillId="0" borderId="0" xfId="0" applyFont="1" applyAlignment="1">
      <alignment/>
    </xf>
    <xf numFmtId="3" fontId="0" fillId="0" borderId="0" xfId="0" applyNumberForma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19" fillId="0" borderId="0" xfId="0" applyFont="1" applyAlignment="1">
      <alignment/>
    </xf>
    <xf numFmtId="0" fontId="0" fillId="7" borderId="0" xfId="0" applyFill="1" applyAlignment="1">
      <alignment/>
    </xf>
    <xf numFmtId="0" fontId="2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3" fontId="4" fillId="13" borderId="12" xfId="0" applyNumberFormat="1" applyFont="1" applyFill="1" applyBorder="1" applyAlignment="1">
      <alignment/>
    </xf>
    <xf numFmtId="3" fontId="44" fillId="13" borderId="10" xfId="0" applyNumberFormat="1" applyFont="1" applyFill="1" applyBorder="1" applyAlignment="1">
      <alignment/>
    </xf>
    <xf numFmtId="3" fontId="4" fillId="13" borderId="10" xfId="0" applyNumberFormat="1" applyFont="1" applyFill="1" applyBorder="1" applyAlignment="1">
      <alignment/>
    </xf>
    <xf numFmtId="3" fontId="43" fillId="13" borderId="10" xfId="0" applyNumberFormat="1" applyFont="1" applyFill="1" applyBorder="1" applyAlignment="1">
      <alignment/>
    </xf>
    <xf numFmtId="3" fontId="2" fillId="13" borderId="10" xfId="0" applyNumberFormat="1" applyFont="1" applyFill="1" applyBorder="1" applyAlignment="1">
      <alignment/>
    </xf>
    <xf numFmtId="3" fontId="44" fillId="13" borderId="10" xfId="0" applyNumberFormat="1" applyFont="1" applyFill="1" applyBorder="1" applyAlignment="1">
      <alignment/>
    </xf>
    <xf numFmtId="0" fontId="0" fillId="13" borderId="0" xfId="0" applyFill="1" applyAlignment="1">
      <alignment/>
    </xf>
    <xf numFmtId="3" fontId="44" fillId="13" borderId="10" xfId="0" applyNumberFormat="1" applyFont="1" applyFill="1" applyBorder="1" applyAlignment="1">
      <alignment/>
    </xf>
    <xf numFmtId="3" fontId="43" fillId="13" borderId="12" xfId="0" applyNumberFormat="1" applyFont="1" applyFill="1" applyBorder="1" applyAlignment="1">
      <alignment/>
    </xf>
    <xf numFmtId="0" fontId="45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1" fillId="0" borderId="10" xfId="0" applyFont="1" applyBorder="1" applyAlignment="1">
      <alignment/>
    </xf>
    <xf numFmtId="3" fontId="19" fillId="0" borderId="0" xfId="0" applyNumberFormat="1" applyFont="1" applyAlignment="1">
      <alignment/>
    </xf>
    <xf numFmtId="0" fontId="42" fillId="0" borderId="10" xfId="0" applyFont="1" applyBorder="1" applyAlignment="1">
      <alignment/>
    </xf>
    <xf numFmtId="0" fontId="6" fillId="0" borderId="10" xfId="42" applyFont="1" applyBorder="1">
      <alignment/>
      <protection/>
    </xf>
    <xf numFmtId="0" fontId="6" fillId="0" borderId="10" xfId="42" applyFont="1" applyBorder="1" applyAlignment="1">
      <alignment wrapText="1"/>
      <protection/>
    </xf>
    <xf numFmtId="0" fontId="0" fillId="0" borderId="10" xfId="0" applyBorder="1" applyAlignment="1">
      <alignment wrapText="1"/>
    </xf>
    <xf numFmtId="0" fontId="44" fillId="0" borderId="12" xfId="0" applyFont="1" applyBorder="1" applyAlignment="1">
      <alignment/>
    </xf>
    <xf numFmtId="3" fontId="44" fillId="13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44" fillId="0" borderId="13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6" xfId="0" applyFont="1" applyBorder="1" applyAlignment="1">
      <alignment/>
    </xf>
    <xf numFmtId="0" fontId="43" fillId="0" borderId="16" xfId="0" applyFont="1" applyBorder="1" applyAlignment="1">
      <alignment/>
    </xf>
    <xf numFmtId="3" fontId="43" fillId="13" borderId="16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43" fillId="0" borderId="17" xfId="0" applyFont="1" applyBorder="1" applyAlignment="1">
      <alignment/>
    </xf>
    <xf numFmtId="0" fontId="44" fillId="0" borderId="16" xfId="0" applyFont="1" applyBorder="1" applyAlignment="1">
      <alignment/>
    </xf>
    <xf numFmtId="0" fontId="39" fillId="0" borderId="12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4" xfId="0" applyFont="1" applyBorder="1" applyAlignment="1">
      <alignment horizontal="center"/>
    </xf>
    <xf numFmtId="0" fontId="39" fillId="0" borderId="14" xfId="0" applyFont="1" applyBorder="1" applyAlignment="1">
      <alignment/>
    </xf>
    <xf numFmtId="0" fontId="39" fillId="0" borderId="14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4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4" fillId="0" borderId="12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3" fontId="43" fillId="0" borderId="16" xfId="0" applyNumberFormat="1" applyFont="1" applyFill="1" applyBorder="1" applyAlignment="1">
      <alignment/>
    </xf>
    <xf numFmtId="3" fontId="44" fillId="0" borderId="12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3" fontId="44" fillId="0" borderId="18" xfId="0" applyNumberFormat="1" applyFont="1" applyFill="1" applyBorder="1" applyAlignment="1">
      <alignment/>
    </xf>
    <xf numFmtId="14" fontId="3" fillId="7" borderId="14" xfId="0" applyNumberFormat="1" applyFont="1" applyFill="1" applyBorder="1" applyAlignment="1">
      <alignment horizontal="center" vertical="center" wrapText="1"/>
    </xf>
    <xf numFmtId="3" fontId="4" fillId="7" borderId="12" xfId="0" applyNumberFormat="1" applyFont="1" applyFill="1" applyBorder="1" applyAlignment="1">
      <alignment/>
    </xf>
    <xf numFmtId="3" fontId="44" fillId="7" borderId="10" xfId="0" applyNumberFormat="1" applyFont="1" applyFill="1" applyBorder="1" applyAlignment="1">
      <alignment/>
    </xf>
    <xf numFmtId="3" fontId="4" fillId="7" borderId="10" xfId="0" applyNumberFormat="1" applyFont="1" applyFill="1" applyBorder="1" applyAlignment="1">
      <alignment/>
    </xf>
    <xf numFmtId="3" fontId="6" fillId="7" borderId="10" xfId="0" applyNumberFormat="1" applyFont="1" applyFill="1" applyBorder="1" applyAlignment="1">
      <alignment/>
    </xf>
    <xf numFmtId="3" fontId="43" fillId="7" borderId="10" xfId="0" applyNumberFormat="1" applyFont="1" applyFill="1" applyBorder="1" applyAlignment="1">
      <alignment/>
    </xf>
    <xf numFmtId="3" fontId="43" fillId="7" borderId="16" xfId="0" applyNumberFormat="1" applyFont="1" applyFill="1" applyBorder="1" applyAlignment="1">
      <alignment/>
    </xf>
    <xf numFmtId="3" fontId="44" fillId="7" borderId="12" xfId="0" applyNumberFormat="1" applyFont="1" applyFill="1" applyBorder="1" applyAlignment="1">
      <alignment/>
    </xf>
    <xf numFmtId="3" fontId="2" fillId="7" borderId="10" xfId="0" applyNumberFormat="1" applyFont="1" applyFill="1" applyBorder="1" applyAlignment="1">
      <alignment/>
    </xf>
    <xf numFmtId="3" fontId="44" fillId="7" borderId="10" xfId="0" applyNumberFormat="1" applyFont="1" applyFill="1" applyBorder="1" applyAlignment="1">
      <alignment/>
    </xf>
    <xf numFmtId="3" fontId="44" fillId="0" borderId="19" xfId="0" applyNumberFormat="1" applyFont="1" applyFill="1" applyBorder="1" applyAlignment="1">
      <alignment/>
    </xf>
    <xf numFmtId="0" fontId="3" fillId="13" borderId="14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/>
    </xf>
    <xf numFmtId="3" fontId="44" fillId="0" borderId="11" xfId="0" applyNumberFormat="1" applyFont="1" applyFill="1" applyBorder="1" applyAlignment="1">
      <alignment/>
    </xf>
    <xf numFmtId="3" fontId="44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3" fillId="0" borderId="11" xfId="0" applyNumberFormat="1" applyFont="1" applyFill="1" applyBorder="1" applyAlignment="1">
      <alignment/>
    </xf>
    <xf numFmtId="3" fontId="43" fillId="0" borderId="17" xfId="0" applyNumberFormat="1" applyFont="1" applyFill="1" applyBorder="1" applyAlignment="1">
      <alignment/>
    </xf>
    <xf numFmtId="3" fontId="43" fillId="0" borderId="13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44" fillId="0" borderId="11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3" fontId="43" fillId="0" borderId="12" xfId="0" applyNumberFormat="1" applyFont="1" applyFill="1" applyBorder="1" applyAlignment="1">
      <alignment/>
    </xf>
    <xf numFmtId="3" fontId="44" fillId="0" borderId="13" xfId="0" applyNumberFormat="1" applyFont="1" applyFill="1" applyBorder="1" applyAlignment="1">
      <alignment/>
    </xf>
    <xf numFmtId="3" fontId="44" fillId="7" borderId="11" xfId="0" applyNumberFormat="1" applyFont="1" applyFill="1" applyBorder="1" applyAlignment="1">
      <alignment/>
    </xf>
    <xf numFmtId="3" fontId="6" fillId="7" borderId="11" xfId="0" applyNumberFormat="1" applyFont="1" applyFill="1" applyBorder="1" applyAlignment="1">
      <alignment/>
    </xf>
    <xf numFmtId="3" fontId="44" fillId="7" borderId="13" xfId="0" applyNumberFormat="1" applyFont="1" applyFill="1" applyBorder="1" applyAlignment="1">
      <alignment/>
    </xf>
    <xf numFmtId="3" fontId="4" fillId="7" borderId="11" xfId="0" applyNumberFormat="1" applyFont="1" applyFill="1" applyBorder="1" applyAlignment="1">
      <alignment/>
    </xf>
    <xf numFmtId="3" fontId="2" fillId="7" borderId="11" xfId="0" applyNumberFormat="1" applyFont="1" applyFill="1" applyBorder="1" applyAlignment="1">
      <alignment/>
    </xf>
    <xf numFmtId="3" fontId="44" fillId="7" borderId="11" xfId="0" applyNumberFormat="1" applyFont="1" applyFill="1" applyBorder="1" applyAlignment="1">
      <alignment/>
    </xf>
    <xf numFmtId="3" fontId="43" fillId="7" borderId="11" xfId="0" applyNumberFormat="1" applyFont="1" applyFill="1" applyBorder="1" applyAlignment="1">
      <alignment/>
    </xf>
    <xf numFmtId="3" fontId="44" fillId="7" borderId="10" xfId="0" applyNumberFormat="1" applyFont="1" applyFill="1" applyBorder="1" applyAlignment="1">
      <alignment/>
    </xf>
    <xf numFmtId="3" fontId="47" fillId="7" borderId="10" xfId="0" applyNumberFormat="1" applyFont="1" applyFill="1" applyBorder="1" applyAlignment="1">
      <alignment/>
    </xf>
    <xf numFmtId="3" fontId="43" fillId="7" borderId="12" xfId="0" applyNumberFormat="1" applyFont="1" applyFill="1" applyBorder="1" applyAlignment="1">
      <alignment/>
    </xf>
    <xf numFmtId="3" fontId="4" fillId="7" borderId="13" xfId="0" applyNumberFormat="1" applyFont="1" applyFill="1" applyBorder="1" applyAlignment="1">
      <alignment/>
    </xf>
    <xf numFmtId="3" fontId="44" fillId="7" borderId="11" xfId="0" applyNumberFormat="1" applyFont="1" applyFill="1" applyBorder="1" applyAlignment="1">
      <alignment/>
    </xf>
    <xf numFmtId="3" fontId="44" fillId="7" borderId="13" xfId="0" applyNumberFormat="1" applyFont="1" applyFill="1" applyBorder="1" applyAlignment="1">
      <alignment/>
    </xf>
    <xf numFmtId="0" fontId="19" fillId="7" borderId="0" xfId="0" applyFont="1" applyFill="1" applyAlignment="1">
      <alignment/>
    </xf>
    <xf numFmtId="164" fontId="0" fillId="7" borderId="0" xfId="0" applyNumberFormat="1" applyFill="1" applyAlignment="1">
      <alignment/>
    </xf>
    <xf numFmtId="3" fontId="43" fillId="13" borderId="13" xfId="0" applyNumberFormat="1" applyFont="1" applyFill="1" applyBorder="1" applyAlignment="1">
      <alignment/>
    </xf>
    <xf numFmtId="3" fontId="44" fillId="13" borderId="11" xfId="0" applyNumberFormat="1" applyFont="1" applyFill="1" applyBorder="1" applyAlignment="1">
      <alignment/>
    </xf>
    <xf numFmtId="3" fontId="43" fillId="13" borderId="11" xfId="0" applyNumberFormat="1" applyFont="1" applyFill="1" applyBorder="1" applyAlignment="1">
      <alignment/>
    </xf>
    <xf numFmtId="3" fontId="4" fillId="13" borderId="11" xfId="0" applyNumberFormat="1" applyFont="1" applyFill="1" applyBorder="1" applyAlignment="1">
      <alignment/>
    </xf>
    <xf numFmtId="3" fontId="43" fillId="13" borderId="17" xfId="0" applyNumberFormat="1" applyFont="1" applyFill="1" applyBorder="1" applyAlignment="1">
      <alignment/>
    </xf>
    <xf numFmtId="3" fontId="4" fillId="13" borderId="13" xfId="0" applyNumberFormat="1" applyFont="1" applyFill="1" applyBorder="1" applyAlignment="1">
      <alignment/>
    </xf>
    <xf numFmtId="3" fontId="44" fillId="13" borderId="11" xfId="0" applyNumberFormat="1" applyFont="1" applyFill="1" applyBorder="1" applyAlignment="1">
      <alignment/>
    </xf>
    <xf numFmtId="3" fontId="2" fillId="13" borderId="11" xfId="0" applyNumberFormat="1" applyFont="1" applyFill="1" applyBorder="1" applyAlignment="1">
      <alignment/>
    </xf>
    <xf numFmtId="3" fontId="44" fillId="13" borderId="11" xfId="0" applyNumberFormat="1" applyFont="1" applyFill="1" applyBorder="1" applyAlignment="1">
      <alignment/>
    </xf>
    <xf numFmtId="3" fontId="44" fillId="13" borderId="13" xfId="0" applyNumberFormat="1" applyFont="1" applyFill="1" applyBorder="1" applyAlignment="1">
      <alignment/>
    </xf>
    <xf numFmtId="3" fontId="44" fillId="13" borderId="19" xfId="0" applyNumberFormat="1" applyFont="1" applyFill="1" applyBorder="1" applyAlignment="1">
      <alignment/>
    </xf>
    <xf numFmtId="3" fontId="44" fillId="13" borderId="20" xfId="0" applyNumberFormat="1" applyFont="1" applyFill="1" applyBorder="1" applyAlignment="1">
      <alignment/>
    </xf>
    <xf numFmtId="14" fontId="3" fillId="34" borderId="21" xfId="0" applyNumberFormat="1" applyFont="1" applyFill="1" applyBorder="1" applyAlignment="1">
      <alignment horizontal="center" vertical="center" wrapText="1"/>
    </xf>
    <xf numFmtId="3" fontId="4" fillId="34" borderId="12" xfId="0" applyNumberFormat="1" applyFont="1" applyFill="1" applyBorder="1" applyAlignment="1">
      <alignment/>
    </xf>
    <xf numFmtId="3" fontId="44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43" fillId="34" borderId="10" xfId="0" applyNumberFormat="1" applyFont="1" applyFill="1" applyBorder="1" applyAlignment="1">
      <alignment/>
    </xf>
    <xf numFmtId="3" fontId="44" fillId="34" borderId="10" xfId="0" applyNumberFormat="1" applyFont="1" applyFill="1" applyBorder="1" applyAlignment="1">
      <alignment/>
    </xf>
    <xf numFmtId="3" fontId="43" fillId="34" borderId="16" xfId="0" applyNumberFormat="1" applyFont="1" applyFill="1" applyBorder="1" applyAlignment="1">
      <alignment/>
    </xf>
    <xf numFmtId="3" fontId="44" fillId="34" borderId="12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3" fontId="44" fillId="34" borderId="10" xfId="0" applyNumberFormat="1" applyFont="1" applyFill="1" applyBorder="1" applyAlignment="1">
      <alignment/>
    </xf>
    <xf numFmtId="3" fontId="0" fillId="34" borderId="0" xfId="0" applyNumberFormat="1" applyFill="1" applyAlignment="1">
      <alignment/>
    </xf>
    <xf numFmtId="3" fontId="2" fillId="7" borderId="10" xfId="0" applyNumberFormat="1" applyFont="1" applyFill="1" applyBorder="1" applyAlignment="1">
      <alignment/>
    </xf>
    <xf numFmtId="0" fontId="3" fillId="34" borderId="22" xfId="0" applyFont="1" applyFill="1" applyBorder="1" applyAlignment="1">
      <alignment horizontal="center" vertical="center" wrapText="1"/>
    </xf>
    <xf numFmtId="3" fontId="43" fillId="34" borderId="19" xfId="0" applyNumberFormat="1" applyFont="1" applyFill="1" applyBorder="1" applyAlignment="1">
      <alignment/>
    </xf>
    <xf numFmtId="3" fontId="44" fillId="34" borderId="19" xfId="0" applyNumberFormat="1" applyFont="1" applyFill="1" applyBorder="1" applyAlignment="1">
      <alignment/>
    </xf>
    <xf numFmtId="3" fontId="43" fillId="34" borderId="23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6" fillId="0" borderId="11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13" borderId="0" xfId="0" applyFont="1" applyFill="1" applyAlignment="1">
      <alignment/>
    </xf>
    <xf numFmtId="3" fontId="4" fillId="13" borderId="19" xfId="0" applyNumberFormat="1" applyFont="1" applyFill="1" applyBorder="1" applyAlignment="1">
      <alignment/>
    </xf>
    <xf numFmtId="3" fontId="43" fillId="13" borderId="19" xfId="0" applyNumberFormat="1" applyFont="1" applyFill="1" applyBorder="1" applyAlignment="1">
      <alignment/>
    </xf>
    <xf numFmtId="3" fontId="43" fillId="13" borderId="23" xfId="0" applyNumberFormat="1" applyFont="1" applyFill="1" applyBorder="1" applyAlignment="1">
      <alignment/>
    </xf>
    <xf numFmtId="3" fontId="44" fillId="13" borderId="24" xfId="0" applyNumberFormat="1" applyFont="1" applyFill="1" applyBorder="1" applyAlignment="1">
      <alignment/>
    </xf>
    <xf numFmtId="3" fontId="4" fillId="13" borderId="24" xfId="0" applyNumberFormat="1" applyFont="1" applyFill="1" applyBorder="1" applyAlignment="1">
      <alignment/>
    </xf>
    <xf numFmtId="3" fontId="2" fillId="13" borderId="24" xfId="0" applyNumberFormat="1" applyFont="1" applyFill="1" applyBorder="1" applyAlignment="1">
      <alignment/>
    </xf>
    <xf numFmtId="3" fontId="43" fillId="13" borderId="24" xfId="0" applyNumberFormat="1" applyFont="1" applyFill="1" applyBorder="1" applyAlignment="1">
      <alignment/>
    </xf>
    <xf numFmtId="3" fontId="0" fillId="7" borderId="0" xfId="0" applyNumberFormat="1" applyFill="1" applyAlignment="1">
      <alignment/>
    </xf>
    <xf numFmtId="3" fontId="44" fillId="7" borderId="18" xfId="0" applyNumberFormat="1" applyFont="1" applyFill="1" applyBorder="1" applyAlignment="1">
      <alignment/>
    </xf>
    <xf numFmtId="3" fontId="48" fillId="13" borderId="10" xfId="0" applyNumberFormat="1" applyFont="1" applyFill="1" applyBorder="1" applyAlignment="1">
      <alignment/>
    </xf>
    <xf numFmtId="3" fontId="48" fillId="7" borderId="10" xfId="0" applyNumberFormat="1" applyFont="1" applyFill="1" applyBorder="1" applyAlignment="1">
      <alignment/>
    </xf>
  </cellXfs>
  <cellStyles count="48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ormal 2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5"/>
  <sheetViews>
    <sheetView tabSelected="1" zoomScalePageLayoutView="0" workbookViewId="0" topLeftCell="A1">
      <pane ySplit="1" topLeftCell="A2" activePane="bottomLeft" state="frozen"/>
      <selection pane="topLeft" activeCell="E42" sqref="C42:E42"/>
      <selection pane="bottomLeft" activeCell="C4" sqref="C4"/>
    </sheetView>
  </sheetViews>
  <sheetFormatPr defaultColWidth="11.421875" defaultRowHeight="15"/>
  <cols>
    <col min="1" max="1" width="6.57421875" style="0" customWidth="1"/>
    <col min="2" max="2" width="33.421875" style="0" customWidth="1"/>
    <col min="3" max="3" width="14.421875" style="69" customWidth="1"/>
    <col min="4" max="4" width="13.421875" style="12" customWidth="1"/>
    <col min="5" max="5" width="14.421875" style="149" customWidth="1"/>
    <col min="6" max="6" width="14.421875" style="32" customWidth="1"/>
    <col min="7" max="7" width="55.421875" style="0" bestFit="1" customWidth="1"/>
  </cols>
  <sheetData>
    <row r="1" spans="1:7" ht="26.25" thickBot="1">
      <c r="A1" s="35" t="s">
        <v>194</v>
      </c>
      <c r="B1" s="36"/>
      <c r="C1" s="132" t="s">
        <v>122</v>
      </c>
      <c r="D1" s="80" t="s">
        <v>193</v>
      </c>
      <c r="E1" s="145" t="s">
        <v>124</v>
      </c>
      <c r="F1" s="91" t="s">
        <v>192</v>
      </c>
      <c r="G1" s="60" t="s">
        <v>115</v>
      </c>
    </row>
    <row r="2" spans="1:7" s="11" customFormat="1" ht="14.25">
      <c r="A2" s="22">
        <v>30</v>
      </c>
      <c r="B2" s="22" t="s">
        <v>93</v>
      </c>
      <c r="C2" s="133">
        <f>SUM(C3:C8)</f>
        <v>836472</v>
      </c>
      <c r="D2" s="81">
        <f>SUM(D3:D8)</f>
        <v>855000</v>
      </c>
      <c r="E2" s="133">
        <f>SUM(E3:E8)</f>
        <v>820000</v>
      </c>
      <c r="F2" s="26">
        <f>SUM(F3:F8)</f>
        <v>873500</v>
      </c>
      <c r="G2" s="59"/>
    </row>
    <row r="3" spans="1:7" ht="14.25">
      <c r="A3" s="2">
        <v>3000</v>
      </c>
      <c r="B3" s="2" t="s">
        <v>1</v>
      </c>
      <c r="C3" s="134" t="s">
        <v>214</v>
      </c>
      <c r="D3" s="82"/>
      <c r="E3" s="142"/>
      <c r="F3" s="27"/>
      <c r="G3" s="38"/>
    </row>
    <row r="4" spans="1:7" ht="14.25">
      <c r="A4" s="2">
        <v>3001</v>
      </c>
      <c r="B4" s="2" t="s">
        <v>8</v>
      </c>
      <c r="C4" s="134"/>
      <c r="D4" s="82"/>
      <c r="E4" s="142"/>
      <c r="F4" s="27"/>
      <c r="G4" s="38"/>
    </row>
    <row r="5" spans="1:7" ht="14.25">
      <c r="A5" s="2">
        <v>3002</v>
      </c>
      <c r="B5" s="2" t="s">
        <v>60</v>
      </c>
      <c r="C5" s="134">
        <v>9472</v>
      </c>
      <c r="D5" s="82"/>
      <c r="E5" s="142"/>
      <c r="F5" s="27">
        <v>9500</v>
      </c>
      <c r="G5" s="38" t="s">
        <v>211</v>
      </c>
    </row>
    <row r="6" spans="1:7" ht="14.25">
      <c r="A6" s="2">
        <v>3020</v>
      </c>
      <c r="B6" s="2" t="s">
        <v>2</v>
      </c>
      <c r="C6" s="134">
        <v>827000</v>
      </c>
      <c r="D6" s="82">
        <v>855000</v>
      </c>
      <c r="E6" s="142">
        <v>820000</v>
      </c>
      <c r="F6" s="27">
        <v>864000</v>
      </c>
      <c r="G6" s="38"/>
    </row>
    <row r="7" spans="1:7" ht="14.25">
      <c r="A7" s="2">
        <v>3030</v>
      </c>
      <c r="B7" s="2" t="s">
        <v>77</v>
      </c>
      <c r="C7" s="134"/>
      <c r="D7" s="82"/>
      <c r="E7" s="142"/>
      <c r="F7" s="27"/>
      <c r="G7" s="38"/>
    </row>
    <row r="8" spans="1:7" ht="14.25">
      <c r="A8" s="2">
        <v>3063</v>
      </c>
      <c r="B8" s="2" t="s">
        <v>85</v>
      </c>
      <c r="C8" s="134"/>
      <c r="D8" s="82"/>
      <c r="E8" s="142"/>
      <c r="F8" s="27"/>
      <c r="G8" s="38"/>
    </row>
    <row r="9" spans="1:7" s="11" customFormat="1" ht="14.25">
      <c r="A9" s="10">
        <v>32</v>
      </c>
      <c r="B9" s="10" t="s">
        <v>94</v>
      </c>
      <c r="C9" s="135">
        <f>SUM(C10:C15)</f>
        <v>217223</v>
      </c>
      <c r="D9" s="83">
        <f>SUM(D10:D15)</f>
        <v>800</v>
      </c>
      <c r="E9" s="135">
        <f>SUM(E10:E15)</f>
        <v>225000</v>
      </c>
      <c r="F9" s="28">
        <f>SUM(F10:F15)</f>
        <v>215000</v>
      </c>
      <c r="G9" s="39"/>
    </row>
    <row r="10" spans="1:7" ht="14.25">
      <c r="A10" s="2">
        <v>3202</v>
      </c>
      <c r="B10" s="2" t="s">
        <v>6</v>
      </c>
      <c r="C10" s="134"/>
      <c r="D10" s="82"/>
      <c r="E10" s="142"/>
      <c r="F10" s="27"/>
      <c r="G10" s="38"/>
    </row>
    <row r="11" spans="1:7" ht="14.25">
      <c r="A11" s="2">
        <v>3203</v>
      </c>
      <c r="B11" s="2" t="s">
        <v>7</v>
      </c>
      <c r="C11" s="134">
        <v>9750</v>
      </c>
      <c r="D11" s="82"/>
      <c r="E11" s="142"/>
      <c r="F11" s="27"/>
      <c r="G11" s="38"/>
    </row>
    <row r="12" spans="1:7" ht="14.25">
      <c r="A12" s="2">
        <v>3204</v>
      </c>
      <c r="B12" s="2" t="s">
        <v>9</v>
      </c>
      <c r="C12" s="134">
        <v>130453</v>
      </c>
      <c r="D12" s="82"/>
      <c r="E12" s="142">
        <v>125000</v>
      </c>
      <c r="F12" s="27">
        <v>135000</v>
      </c>
      <c r="G12" s="38"/>
    </row>
    <row r="13" spans="1:7" ht="14.25">
      <c r="A13" s="2">
        <v>3205</v>
      </c>
      <c r="B13" s="2" t="s">
        <v>10</v>
      </c>
      <c r="C13" s="134"/>
      <c r="D13" s="82"/>
      <c r="E13" s="142"/>
      <c r="F13" s="27"/>
      <c r="G13" s="38"/>
    </row>
    <row r="14" spans="1:7" ht="14.25">
      <c r="A14" s="2">
        <v>3209</v>
      </c>
      <c r="B14" s="2" t="s">
        <v>69</v>
      </c>
      <c r="C14" s="136"/>
      <c r="D14" s="84">
        <v>800</v>
      </c>
      <c r="E14" s="142"/>
      <c r="F14" s="27"/>
      <c r="G14" s="38"/>
    </row>
    <row r="15" spans="1:7" ht="14.25">
      <c r="A15" s="2">
        <v>3210</v>
      </c>
      <c r="B15" s="2" t="s">
        <v>11</v>
      </c>
      <c r="C15" s="134">
        <v>77020</v>
      </c>
      <c r="D15" s="82"/>
      <c r="E15" s="142">
        <v>100000</v>
      </c>
      <c r="F15" s="27">
        <v>80000</v>
      </c>
      <c r="G15" s="38"/>
    </row>
    <row r="16" spans="1:7" s="11" customFormat="1" ht="14.25">
      <c r="A16" s="10">
        <v>34</v>
      </c>
      <c r="B16" s="10" t="s">
        <v>12</v>
      </c>
      <c r="C16" s="135">
        <f>C17</f>
        <v>441024</v>
      </c>
      <c r="D16" s="83">
        <f>D17</f>
        <v>581881</v>
      </c>
      <c r="E16" s="135">
        <f>E17</f>
        <v>365000</v>
      </c>
      <c r="F16" s="28">
        <f>F17</f>
        <v>350000</v>
      </c>
      <c r="G16" s="39"/>
    </row>
    <row r="17" spans="1:7" ht="14.25">
      <c r="A17" s="2">
        <v>3410</v>
      </c>
      <c r="B17" s="2" t="s">
        <v>13</v>
      </c>
      <c r="C17" s="134">
        <v>441024</v>
      </c>
      <c r="D17" s="82">
        <v>581881</v>
      </c>
      <c r="E17" s="142">
        <v>365000</v>
      </c>
      <c r="F17" s="27">
        <v>350000</v>
      </c>
      <c r="G17" s="38"/>
    </row>
    <row r="18" spans="1:7" s="5" customFormat="1" ht="14.25">
      <c r="A18" s="10">
        <v>36</v>
      </c>
      <c r="B18" s="10" t="s">
        <v>104</v>
      </c>
      <c r="C18" s="137">
        <f>SUM(C19:C21)</f>
        <v>0</v>
      </c>
      <c r="D18" s="85">
        <f>SUM(D19:D21)</f>
        <v>0</v>
      </c>
      <c r="E18" s="137">
        <f>SUM(E19:E21)</f>
        <v>0</v>
      </c>
      <c r="F18" s="29">
        <f>SUM(F19:F21)</f>
        <v>0</v>
      </c>
      <c r="G18" s="40"/>
    </row>
    <row r="19" spans="1:7" ht="14.25">
      <c r="A19" s="2">
        <v>3600</v>
      </c>
      <c r="B19" s="9" t="s">
        <v>105</v>
      </c>
      <c r="C19" s="134"/>
      <c r="D19" s="82"/>
      <c r="E19" s="142"/>
      <c r="F19" s="27"/>
      <c r="G19" s="38"/>
    </row>
    <row r="20" spans="1:7" ht="14.25">
      <c r="A20" s="2">
        <v>3601</v>
      </c>
      <c r="B20" s="9" t="s">
        <v>106</v>
      </c>
      <c r="C20" s="134"/>
      <c r="D20" s="82"/>
      <c r="E20" s="142"/>
      <c r="F20" s="27"/>
      <c r="G20" s="38"/>
    </row>
    <row r="21" spans="1:7" ht="14.25">
      <c r="A21" s="2">
        <v>3605</v>
      </c>
      <c r="B21" s="9" t="s">
        <v>109</v>
      </c>
      <c r="C21" s="134"/>
      <c r="D21" s="82"/>
      <c r="E21" s="142"/>
      <c r="F21" s="27"/>
      <c r="G21" s="38"/>
    </row>
    <row r="22" spans="1:7" ht="14.25">
      <c r="A22" s="1">
        <v>39</v>
      </c>
      <c r="B22" s="1" t="s">
        <v>17</v>
      </c>
      <c r="C22" s="137">
        <f>SUM(C23:C30)</f>
        <v>357503</v>
      </c>
      <c r="D22" s="85">
        <f>SUM(D23:D30)</f>
        <v>457543</v>
      </c>
      <c r="E22" s="137">
        <f>SUM(E23:E30)</f>
        <v>515000</v>
      </c>
      <c r="F22" s="29">
        <f>SUM(F23:F30)</f>
        <v>475000</v>
      </c>
      <c r="G22" s="38"/>
    </row>
    <row r="23" spans="1:7" ht="14.25">
      <c r="A23" s="8">
        <v>3900</v>
      </c>
      <c r="B23" s="8" t="s">
        <v>90</v>
      </c>
      <c r="C23" s="138"/>
      <c r="D23" s="82">
        <v>35</v>
      </c>
      <c r="E23" s="142"/>
      <c r="F23" s="27"/>
      <c r="G23" s="38"/>
    </row>
    <row r="24" spans="1:7" ht="14.25">
      <c r="A24" s="2">
        <v>3901</v>
      </c>
      <c r="B24" s="2" t="s">
        <v>15</v>
      </c>
      <c r="C24" s="134">
        <v>86465</v>
      </c>
      <c r="D24" s="82">
        <v>95674</v>
      </c>
      <c r="E24" s="142">
        <v>70000</v>
      </c>
      <c r="F24" s="27">
        <v>100000</v>
      </c>
      <c r="G24" s="38"/>
    </row>
    <row r="25" spans="1:7" ht="14.25">
      <c r="A25" s="2">
        <v>3902</v>
      </c>
      <c r="B25" s="2" t="s">
        <v>16</v>
      </c>
      <c r="C25" s="134"/>
      <c r="D25" s="82"/>
      <c r="E25" s="142">
        <v>0</v>
      </c>
      <c r="F25" s="27">
        <v>0</v>
      </c>
      <c r="G25" s="38"/>
    </row>
    <row r="26" spans="1:7" ht="14.25">
      <c r="A26" s="8">
        <v>3903</v>
      </c>
      <c r="B26" s="8" t="s">
        <v>89</v>
      </c>
      <c r="C26" s="138"/>
      <c r="D26" s="82"/>
      <c r="E26" s="142"/>
      <c r="F26" s="27"/>
      <c r="G26" s="38"/>
    </row>
    <row r="27" spans="1:7" ht="14.25">
      <c r="A27" s="2">
        <v>3904</v>
      </c>
      <c r="B27" s="4" t="s">
        <v>78</v>
      </c>
      <c r="C27" s="134"/>
      <c r="D27" s="82">
        <v>5000</v>
      </c>
      <c r="E27" s="142"/>
      <c r="F27" s="27"/>
      <c r="G27" s="38"/>
    </row>
    <row r="28" spans="1:7" ht="14.25">
      <c r="A28" s="2">
        <v>3909</v>
      </c>
      <c r="B28" s="2" t="s">
        <v>14</v>
      </c>
      <c r="C28" s="134">
        <v>5488</v>
      </c>
      <c r="D28" s="82">
        <v>1084</v>
      </c>
      <c r="E28" s="142">
        <v>25000</v>
      </c>
      <c r="F28" s="27"/>
      <c r="G28" s="38"/>
    </row>
    <row r="29" spans="1:7" ht="14.25">
      <c r="A29" s="2">
        <v>3920</v>
      </c>
      <c r="B29" s="9" t="s">
        <v>4</v>
      </c>
      <c r="C29" s="134">
        <v>52300</v>
      </c>
      <c r="D29" s="82">
        <v>51400</v>
      </c>
      <c r="E29" s="142">
        <v>70000</v>
      </c>
      <c r="F29" s="27">
        <v>55000</v>
      </c>
      <c r="G29" s="38"/>
    </row>
    <row r="30" spans="1:7" ht="14.25">
      <c r="A30" s="2">
        <v>3930</v>
      </c>
      <c r="B30" s="9" t="s">
        <v>5</v>
      </c>
      <c r="C30" s="134">
        <v>213250</v>
      </c>
      <c r="D30" s="82">
        <v>304350</v>
      </c>
      <c r="E30" s="142">
        <v>350000</v>
      </c>
      <c r="F30" s="27">
        <v>320000</v>
      </c>
      <c r="G30" s="38"/>
    </row>
    <row r="31" spans="1:7" ht="15" thickBot="1">
      <c r="A31" s="52"/>
      <c r="B31" s="53" t="s">
        <v>71</v>
      </c>
      <c r="C31" s="139">
        <f>C2+C9+C16+C22+C18</f>
        <v>1852222</v>
      </c>
      <c r="D31" s="86">
        <f>D2+D9+D16+D22+D18</f>
        <v>1895224</v>
      </c>
      <c r="E31" s="139">
        <f>E2+E9+E16+E22+E18</f>
        <v>1925000</v>
      </c>
      <c r="F31" s="54">
        <f>F2+F9+F16+F22+F18</f>
        <v>1913500</v>
      </c>
      <c r="G31" s="55"/>
    </row>
    <row r="32" spans="1:7" ht="15" thickTop="1">
      <c r="A32" s="24"/>
      <c r="B32" s="47"/>
      <c r="C32" s="140"/>
      <c r="D32" s="87"/>
      <c r="E32" s="140"/>
      <c r="F32" s="48"/>
      <c r="G32" s="49"/>
    </row>
    <row r="33" spans="1:7" s="11" customFormat="1" ht="14.25">
      <c r="A33" s="10">
        <v>43</v>
      </c>
      <c r="B33" s="10" t="s">
        <v>95</v>
      </c>
      <c r="C33" s="135">
        <f>SUM(C34:C39)</f>
        <v>56561</v>
      </c>
      <c r="D33" s="83">
        <f>SUM(D34:D39)</f>
        <v>12273.66</v>
      </c>
      <c r="E33" s="135">
        <f>SUM(E34:E39)</f>
        <v>55000</v>
      </c>
      <c r="F33" s="28">
        <f>SUM(F34:F39)</f>
        <v>62000</v>
      </c>
      <c r="G33" s="39"/>
    </row>
    <row r="34" spans="1:7" ht="14.25">
      <c r="A34" s="2">
        <v>4300</v>
      </c>
      <c r="B34" s="2" t="s">
        <v>62</v>
      </c>
      <c r="C34" s="134"/>
      <c r="D34" s="82"/>
      <c r="E34" s="142"/>
      <c r="F34" s="27"/>
      <c r="G34" s="38"/>
    </row>
    <row r="35" spans="1:7" ht="14.25">
      <c r="A35" s="2">
        <v>4301</v>
      </c>
      <c r="B35" s="2" t="s">
        <v>61</v>
      </c>
      <c r="C35" s="134"/>
      <c r="D35" s="82"/>
      <c r="E35" s="142"/>
      <c r="F35" s="27"/>
      <c r="G35" s="38"/>
    </row>
    <row r="36" spans="1:7" ht="14.25">
      <c r="A36" s="2">
        <v>4330</v>
      </c>
      <c r="B36" s="2" t="s">
        <v>76</v>
      </c>
      <c r="C36" s="134"/>
      <c r="D36" s="82"/>
      <c r="E36" s="142"/>
      <c r="F36" s="27"/>
      <c r="G36" s="38"/>
    </row>
    <row r="37" spans="1:7" ht="14.25">
      <c r="A37" s="2">
        <v>4340</v>
      </c>
      <c r="B37" s="2" t="s">
        <v>18</v>
      </c>
      <c r="C37" s="134">
        <v>33299</v>
      </c>
      <c r="D37" s="82">
        <v>12473.66</v>
      </c>
      <c r="E37" s="142">
        <v>30000</v>
      </c>
      <c r="F37" s="27">
        <v>35000</v>
      </c>
      <c r="G37" s="38"/>
    </row>
    <row r="38" spans="1:7" ht="14.25">
      <c r="A38" s="2">
        <v>4341</v>
      </c>
      <c r="B38" s="2" t="s">
        <v>19</v>
      </c>
      <c r="C38" s="134">
        <v>23262</v>
      </c>
      <c r="D38" s="82">
        <v>-200</v>
      </c>
      <c r="E38" s="142">
        <v>25000</v>
      </c>
      <c r="F38" s="27">
        <v>27000</v>
      </c>
      <c r="G38" s="38"/>
    </row>
    <row r="39" spans="1:7" ht="14.25">
      <c r="A39" s="2">
        <v>4342</v>
      </c>
      <c r="B39" s="2" t="s">
        <v>64</v>
      </c>
      <c r="C39" s="134"/>
      <c r="D39" s="82"/>
      <c r="E39" s="142"/>
      <c r="F39" s="27"/>
      <c r="G39" s="38"/>
    </row>
    <row r="40" spans="1:7" s="11" customFormat="1" ht="14.25">
      <c r="A40" s="10">
        <v>45</v>
      </c>
      <c r="B40" s="10" t="s">
        <v>103</v>
      </c>
      <c r="C40" s="135">
        <f>SUM(C41:C44)</f>
        <v>396150</v>
      </c>
      <c r="D40" s="83">
        <f>SUM(D41:D44)</f>
        <v>270000</v>
      </c>
      <c r="E40" s="135">
        <f>SUM(E41:E44)</f>
        <v>270000</v>
      </c>
      <c r="F40" s="28">
        <f>SUM(F41:F44)</f>
        <v>35000</v>
      </c>
      <c r="G40" s="39"/>
    </row>
    <row r="41" spans="1:7" ht="14.25">
      <c r="A41" s="2">
        <v>4500</v>
      </c>
      <c r="B41" s="2" t="s">
        <v>70</v>
      </c>
      <c r="C41" s="134"/>
      <c r="D41" s="82"/>
      <c r="E41" s="142"/>
      <c r="F41" s="27"/>
      <c r="G41" s="38"/>
    </row>
    <row r="42" spans="1:7" ht="14.25">
      <c r="A42" s="2">
        <v>4510</v>
      </c>
      <c r="B42" s="4" t="s">
        <v>79</v>
      </c>
      <c r="C42" s="134"/>
      <c r="D42" s="82"/>
      <c r="E42" s="142"/>
      <c r="F42" s="27"/>
      <c r="G42" s="38"/>
    </row>
    <row r="43" spans="1:7" ht="14.25">
      <c r="A43" s="2">
        <v>4520</v>
      </c>
      <c r="B43" s="4" t="s">
        <v>80</v>
      </c>
      <c r="C43" s="134">
        <v>2000</v>
      </c>
      <c r="D43" s="82"/>
      <c r="E43" s="142"/>
      <c r="F43" s="27"/>
      <c r="G43" s="38"/>
    </row>
    <row r="44" spans="1:7" ht="14.25">
      <c r="A44" s="2">
        <v>4531</v>
      </c>
      <c r="B44" s="9" t="s">
        <v>112</v>
      </c>
      <c r="C44" s="134">
        <v>394150</v>
      </c>
      <c r="D44" s="82">
        <v>270000</v>
      </c>
      <c r="E44" s="142">
        <v>270000</v>
      </c>
      <c r="F44" s="27">
        <v>35000</v>
      </c>
      <c r="G44" s="38" t="s">
        <v>212</v>
      </c>
    </row>
    <row r="45" spans="1:7" s="11" customFormat="1" ht="14.25">
      <c r="A45" s="10">
        <v>50</v>
      </c>
      <c r="B45" s="10" t="s">
        <v>20</v>
      </c>
      <c r="C45" s="135">
        <f>SUM(C46:C47)</f>
        <v>0</v>
      </c>
      <c r="D45" s="83">
        <f>SUM(D46:D47)</f>
        <v>0</v>
      </c>
      <c r="E45" s="135">
        <f>SUM(E46:E47)</f>
        <v>0</v>
      </c>
      <c r="F45" s="28">
        <f>SUM(F46:F47)</f>
        <v>0</v>
      </c>
      <c r="G45" s="39"/>
    </row>
    <row r="46" spans="1:7" ht="14.25">
      <c r="A46" s="2">
        <v>5000</v>
      </c>
      <c r="B46" s="2" t="s">
        <v>21</v>
      </c>
      <c r="C46" s="134"/>
      <c r="D46" s="82"/>
      <c r="E46" s="142"/>
      <c r="F46" s="27"/>
      <c r="G46" s="38"/>
    </row>
    <row r="47" spans="1:7" ht="14.25">
      <c r="A47" s="2">
        <v>5092</v>
      </c>
      <c r="B47" s="9" t="s">
        <v>108</v>
      </c>
      <c r="C47" s="134"/>
      <c r="D47" s="82"/>
      <c r="E47" s="142"/>
      <c r="F47" s="27"/>
      <c r="G47" s="38"/>
    </row>
    <row r="48" spans="1:7" s="11" customFormat="1" ht="14.25">
      <c r="A48" s="10">
        <v>55</v>
      </c>
      <c r="B48" s="10" t="s">
        <v>22</v>
      </c>
      <c r="C48" s="135">
        <f>SUM(C49:C50)</f>
        <v>11491</v>
      </c>
      <c r="D48" s="83">
        <f>SUM(D49:D50)</f>
        <v>0</v>
      </c>
      <c r="E48" s="135">
        <f>SUM(E49:E50)</f>
        <v>8000</v>
      </c>
      <c r="F48" s="28">
        <f>SUM(F49:F50)</f>
        <v>10000</v>
      </c>
      <c r="G48" s="39"/>
    </row>
    <row r="49" spans="1:7" ht="14.25">
      <c r="A49" s="2">
        <v>5500</v>
      </c>
      <c r="B49" s="2" t="s">
        <v>22</v>
      </c>
      <c r="C49" s="134"/>
      <c r="D49" s="82"/>
      <c r="E49" s="142"/>
      <c r="F49" s="27"/>
      <c r="G49" s="38"/>
    </row>
    <row r="50" spans="1:7" ht="14.25">
      <c r="A50" s="2">
        <v>5990</v>
      </c>
      <c r="B50" s="2" t="s">
        <v>86</v>
      </c>
      <c r="C50" s="134">
        <v>11491</v>
      </c>
      <c r="D50" s="82"/>
      <c r="E50" s="142">
        <v>8000</v>
      </c>
      <c r="F50" s="27">
        <v>10000</v>
      </c>
      <c r="G50" s="38"/>
    </row>
    <row r="51" spans="1:7" s="11" customFormat="1" ht="14.25">
      <c r="A51" s="10">
        <v>62</v>
      </c>
      <c r="B51" s="10" t="s">
        <v>96</v>
      </c>
      <c r="C51" s="135"/>
      <c r="D51" s="83"/>
      <c r="E51" s="135">
        <f>E52</f>
        <v>0</v>
      </c>
      <c r="F51" s="28">
        <f>F52</f>
        <v>0</v>
      </c>
      <c r="G51" s="39"/>
    </row>
    <row r="52" spans="1:7" ht="14.25">
      <c r="A52" s="2">
        <v>6250</v>
      </c>
      <c r="B52" s="9" t="s">
        <v>23</v>
      </c>
      <c r="C52" s="134"/>
      <c r="D52" s="82"/>
      <c r="E52" s="142"/>
      <c r="F52" s="27"/>
      <c r="G52" s="38"/>
    </row>
    <row r="53" spans="1:7" s="11" customFormat="1" ht="14.25">
      <c r="A53" s="10">
        <v>63</v>
      </c>
      <c r="B53" s="10" t="s">
        <v>97</v>
      </c>
      <c r="C53" s="135">
        <f>SUM(C54:C58)</f>
        <v>20030</v>
      </c>
      <c r="D53" s="83">
        <f>SUM(D54:D58)</f>
        <v>17760</v>
      </c>
      <c r="E53" s="135">
        <f>SUM(E54:E58)</f>
        <v>14000</v>
      </c>
      <c r="F53" s="28">
        <f>SUM(F54:F58)</f>
        <v>20000</v>
      </c>
      <c r="G53" s="39"/>
    </row>
    <row r="54" spans="1:7" ht="14.25">
      <c r="A54" s="2">
        <v>6300</v>
      </c>
      <c r="B54" s="2" t="s">
        <v>24</v>
      </c>
      <c r="C54" s="134">
        <v>20030</v>
      </c>
      <c r="D54" s="82">
        <v>17760</v>
      </c>
      <c r="E54" s="142">
        <v>14000</v>
      </c>
      <c r="F54" s="27">
        <v>20000</v>
      </c>
      <c r="G54" s="38" t="s">
        <v>209</v>
      </c>
    </row>
    <row r="55" spans="1:7" ht="14.25">
      <c r="A55" s="2">
        <v>6320</v>
      </c>
      <c r="B55" s="2" t="s">
        <v>25</v>
      </c>
      <c r="C55" s="134"/>
      <c r="D55" s="82"/>
      <c r="E55" s="142"/>
      <c r="F55" s="27"/>
      <c r="G55" s="38"/>
    </row>
    <row r="56" spans="1:7" ht="14.25">
      <c r="A56" s="2">
        <v>6340</v>
      </c>
      <c r="B56" s="2" t="s">
        <v>26</v>
      </c>
      <c r="C56" s="134"/>
      <c r="D56" s="82"/>
      <c r="E56" s="142"/>
      <c r="F56" s="27"/>
      <c r="G56" s="38"/>
    </row>
    <row r="57" spans="1:7" ht="14.25">
      <c r="A57" s="2">
        <v>6360</v>
      </c>
      <c r="B57" s="9" t="s">
        <v>120</v>
      </c>
      <c r="C57" s="134"/>
      <c r="D57" s="82"/>
      <c r="E57" s="142"/>
      <c r="F57" s="27"/>
      <c r="G57" s="38"/>
    </row>
    <row r="58" spans="1:7" ht="14.25">
      <c r="A58" s="2">
        <v>6390</v>
      </c>
      <c r="B58" s="2" t="s">
        <v>27</v>
      </c>
      <c r="C58" s="134"/>
      <c r="D58" s="82"/>
      <c r="E58" s="142"/>
      <c r="F58" s="27"/>
      <c r="G58" s="38"/>
    </row>
    <row r="59" spans="1:7" s="11" customFormat="1" ht="14.25">
      <c r="A59" s="10">
        <v>64</v>
      </c>
      <c r="B59" s="10" t="s">
        <v>101</v>
      </c>
      <c r="C59" s="135">
        <f>SUM(C60:C63)</f>
        <v>2319</v>
      </c>
      <c r="D59" s="83">
        <f>SUM(D60:D63)</f>
        <v>2860</v>
      </c>
      <c r="E59" s="135">
        <f>SUM(E60:E63)</f>
        <v>2000</v>
      </c>
      <c r="F59" s="28">
        <f>SUM(F60:F63)</f>
        <v>3500</v>
      </c>
      <c r="G59" s="39"/>
    </row>
    <row r="60" spans="1:7" ht="14.25">
      <c r="A60" s="2">
        <v>6400</v>
      </c>
      <c r="B60" s="2" t="s">
        <v>87</v>
      </c>
      <c r="C60" s="134"/>
      <c r="D60" s="82"/>
      <c r="E60" s="142"/>
      <c r="F60" s="27"/>
      <c r="G60" s="38"/>
    </row>
    <row r="61" spans="1:7" ht="14.25">
      <c r="A61" s="2">
        <v>6440</v>
      </c>
      <c r="B61" s="2" t="s">
        <v>28</v>
      </c>
      <c r="C61" s="134"/>
      <c r="D61" s="82"/>
      <c r="E61" s="142"/>
      <c r="F61" s="27"/>
      <c r="G61" s="38"/>
    </row>
    <row r="62" spans="1:7" ht="14.25">
      <c r="A62" s="2">
        <v>6470</v>
      </c>
      <c r="B62" s="2" t="s">
        <v>65</v>
      </c>
      <c r="C62" s="134">
        <v>1134</v>
      </c>
      <c r="D62" s="82">
        <v>1620</v>
      </c>
      <c r="E62" s="142">
        <v>2000</v>
      </c>
      <c r="F62" s="27">
        <v>2000</v>
      </c>
      <c r="G62" s="38"/>
    </row>
    <row r="63" spans="1:7" ht="14.25">
      <c r="A63" s="2">
        <v>6490</v>
      </c>
      <c r="B63" s="2" t="s">
        <v>29</v>
      </c>
      <c r="C63" s="134">
        <v>1185</v>
      </c>
      <c r="D63" s="82">
        <v>1240</v>
      </c>
      <c r="E63" s="142"/>
      <c r="F63" s="27">
        <v>1500</v>
      </c>
      <c r="G63" s="38"/>
    </row>
    <row r="64" spans="1:7" s="11" customFormat="1" ht="14.25">
      <c r="A64" s="10">
        <v>65</v>
      </c>
      <c r="B64" s="10" t="s">
        <v>98</v>
      </c>
      <c r="C64" s="135">
        <f>SUM(C65:C72)</f>
        <v>2500</v>
      </c>
      <c r="D64" s="83">
        <f>SUM(D65:D72)</f>
        <v>5949.26</v>
      </c>
      <c r="E64" s="135">
        <f>SUM(E65:E72)</f>
        <v>13000</v>
      </c>
      <c r="F64" s="28">
        <f>SUM(F65:F72)</f>
        <v>20500</v>
      </c>
      <c r="G64" s="39"/>
    </row>
    <row r="65" spans="1:7" ht="14.25">
      <c r="A65" s="2">
        <v>6520</v>
      </c>
      <c r="B65" s="2" t="s">
        <v>30</v>
      </c>
      <c r="C65" s="134"/>
      <c r="D65" s="82"/>
      <c r="E65" s="142"/>
      <c r="F65" s="27"/>
      <c r="G65" s="38"/>
    </row>
    <row r="66" spans="1:7" ht="14.25">
      <c r="A66" s="2">
        <v>6550</v>
      </c>
      <c r="B66" s="2" t="s">
        <v>31</v>
      </c>
      <c r="C66" s="134"/>
      <c r="D66" s="82">
        <v>5949.26</v>
      </c>
      <c r="E66" s="142">
        <v>5000</v>
      </c>
      <c r="F66" s="27">
        <v>6000</v>
      </c>
      <c r="G66" s="38" t="s">
        <v>213</v>
      </c>
    </row>
    <row r="67" spans="1:7" ht="14.25">
      <c r="A67" s="2">
        <v>6551</v>
      </c>
      <c r="B67" s="9" t="s">
        <v>111</v>
      </c>
      <c r="C67" s="134"/>
      <c r="D67" s="82"/>
      <c r="E67" s="142"/>
      <c r="F67" s="27">
        <v>11500</v>
      </c>
      <c r="G67" s="38"/>
    </row>
    <row r="68" spans="1:7" ht="14.25">
      <c r="A68" s="2">
        <v>6552</v>
      </c>
      <c r="B68" s="4" t="s">
        <v>81</v>
      </c>
      <c r="C68" s="134"/>
      <c r="D68" s="82"/>
      <c r="E68" s="142"/>
      <c r="F68" s="27">
        <v>1500</v>
      </c>
      <c r="G68" s="38"/>
    </row>
    <row r="69" spans="1:7" ht="14.25">
      <c r="A69" s="2">
        <v>6553</v>
      </c>
      <c r="B69" s="9" t="s">
        <v>123</v>
      </c>
      <c r="C69" s="134">
        <v>2500</v>
      </c>
      <c r="D69" s="82"/>
      <c r="E69" s="142"/>
      <c r="F69" s="27"/>
      <c r="G69" s="38"/>
    </row>
    <row r="70" spans="1:7" ht="14.25">
      <c r="A70" s="2">
        <v>6560</v>
      </c>
      <c r="B70" s="2" t="s">
        <v>32</v>
      </c>
      <c r="C70" s="134"/>
      <c r="D70" s="82"/>
      <c r="E70" s="142">
        <v>2000</v>
      </c>
      <c r="F70" s="27">
        <v>1500</v>
      </c>
      <c r="G70" s="38"/>
    </row>
    <row r="71" spans="1:7" ht="14.25">
      <c r="A71" s="2">
        <v>6561</v>
      </c>
      <c r="B71" s="2" t="s">
        <v>67</v>
      </c>
      <c r="C71" s="134"/>
      <c r="D71" s="82"/>
      <c r="E71" s="142">
        <v>6000</v>
      </c>
      <c r="F71" s="27"/>
      <c r="G71" s="38"/>
    </row>
    <row r="72" spans="1:7" ht="14.25">
      <c r="A72" s="2">
        <v>6570</v>
      </c>
      <c r="B72" s="2" t="s">
        <v>63</v>
      </c>
      <c r="C72" s="134"/>
      <c r="D72" s="82"/>
      <c r="E72" s="142"/>
      <c r="F72" s="27"/>
      <c r="G72" s="38"/>
    </row>
    <row r="73" spans="1:7" s="11" customFormat="1" ht="14.25">
      <c r="A73" s="10">
        <v>66</v>
      </c>
      <c r="B73" s="10" t="s">
        <v>33</v>
      </c>
      <c r="C73" s="135"/>
      <c r="D73" s="83"/>
      <c r="E73" s="135">
        <f>SUM(E74:E76)</f>
        <v>0</v>
      </c>
      <c r="F73" s="28">
        <f>SUM(F74:F76)</f>
        <v>0</v>
      </c>
      <c r="G73" s="39"/>
    </row>
    <row r="74" spans="1:7" ht="14.25">
      <c r="A74" s="2">
        <v>6600</v>
      </c>
      <c r="B74" s="2" t="s">
        <v>34</v>
      </c>
      <c r="C74" s="134"/>
      <c r="D74" s="82"/>
      <c r="E74" s="142"/>
      <c r="F74" s="27"/>
      <c r="G74" s="38"/>
    </row>
    <row r="75" spans="1:7" ht="14.25">
      <c r="A75" s="2">
        <v>6620</v>
      </c>
      <c r="B75" s="2" t="s">
        <v>35</v>
      </c>
      <c r="C75" s="134"/>
      <c r="D75" s="82"/>
      <c r="E75" s="142"/>
      <c r="F75" s="27"/>
      <c r="G75" s="38"/>
    </row>
    <row r="76" spans="1:7" ht="14.25">
      <c r="A76" s="2">
        <v>6640</v>
      </c>
      <c r="B76" s="4" t="s">
        <v>82</v>
      </c>
      <c r="C76" s="134"/>
      <c r="D76" s="82"/>
      <c r="E76" s="142"/>
      <c r="F76" s="27"/>
      <c r="G76" s="38"/>
    </row>
    <row r="77" spans="1:7" s="11" customFormat="1" ht="14.25">
      <c r="A77" s="10">
        <v>67</v>
      </c>
      <c r="B77" s="10" t="s">
        <v>99</v>
      </c>
      <c r="C77" s="135">
        <f>SUM(C78:C78)</f>
        <v>140496</v>
      </c>
      <c r="D77" s="83">
        <f>SUM(D78:D78)</f>
        <v>142243.62</v>
      </c>
      <c r="E77" s="135">
        <f>SUM(E78:E78)</f>
        <v>140000</v>
      </c>
      <c r="F77" s="28">
        <f>SUM(F78:F78)</f>
        <v>147000</v>
      </c>
      <c r="G77" s="39"/>
    </row>
    <row r="78" spans="1:7" ht="14.25">
      <c r="A78" s="2">
        <v>6705</v>
      </c>
      <c r="B78" s="2" t="s">
        <v>36</v>
      </c>
      <c r="C78" s="134">
        <v>140496</v>
      </c>
      <c r="D78" s="82">
        <v>142243.62</v>
      </c>
      <c r="E78" s="142">
        <v>140000</v>
      </c>
      <c r="F78" s="27">
        <v>147000</v>
      </c>
      <c r="G78" s="38"/>
    </row>
    <row r="79" spans="1:7" s="11" customFormat="1" ht="14.25">
      <c r="A79" s="10">
        <v>68</v>
      </c>
      <c r="B79" s="10" t="s">
        <v>100</v>
      </c>
      <c r="C79" s="135">
        <f>SUM(C80:C83)</f>
        <v>3335</v>
      </c>
      <c r="D79" s="83">
        <f>SUM(D80:D83)</f>
        <v>3203.6</v>
      </c>
      <c r="E79" s="135">
        <f>SUM(E80:E83)</f>
        <v>5000</v>
      </c>
      <c r="F79" s="28">
        <f>SUM(F80:F83)</f>
        <v>3500</v>
      </c>
      <c r="G79" s="39"/>
    </row>
    <row r="80" spans="1:7" ht="14.25">
      <c r="A80" s="2">
        <v>6800</v>
      </c>
      <c r="B80" s="2" t="s">
        <v>37</v>
      </c>
      <c r="C80" s="134">
        <v>2585</v>
      </c>
      <c r="D80" s="82">
        <v>797.6</v>
      </c>
      <c r="E80" s="142">
        <v>3000</v>
      </c>
      <c r="F80" s="27">
        <v>3000</v>
      </c>
      <c r="G80" s="38"/>
    </row>
    <row r="81" spans="1:7" ht="14.25">
      <c r="A81" s="2">
        <v>6820</v>
      </c>
      <c r="B81" s="9" t="s">
        <v>83</v>
      </c>
      <c r="C81" s="134"/>
      <c r="D81" s="82"/>
      <c r="E81" s="142"/>
      <c r="F81" s="27"/>
      <c r="G81" s="38"/>
    </row>
    <row r="82" spans="1:7" ht="14.25">
      <c r="A82" s="8">
        <v>6840</v>
      </c>
      <c r="B82" s="9" t="s">
        <v>114</v>
      </c>
      <c r="C82" s="134">
        <v>750</v>
      </c>
      <c r="D82" s="82">
        <v>2406</v>
      </c>
      <c r="E82" s="142"/>
      <c r="F82" s="27">
        <v>500</v>
      </c>
      <c r="G82" s="38"/>
    </row>
    <row r="83" spans="1:7" ht="14.25">
      <c r="A83" s="2">
        <v>6860</v>
      </c>
      <c r="B83" s="2" t="s">
        <v>38</v>
      </c>
      <c r="C83" s="134"/>
      <c r="D83" s="82"/>
      <c r="E83" s="142">
        <v>2000</v>
      </c>
      <c r="F83" s="27"/>
      <c r="G83" s="38"/>
    </row>
    <row r="84" spans="1:7" s="11" customFormat="1" ht="14.25">
      <c r="A84" s="10">
        <v>69</v>
      </c>
      <c r="B84" s="10" t="s">
        <v>39</v>
      </c>
      <c r="C84" s="135">
        <f>SUM(C85:C88)</f>
        <v>15000</v>
      </c>
      <c r="D84" s="83">
        <f>SUM(D85:D88)</f>
        <v>16150.56</v>
      </c>
      <c r="E84" s="135">
        <f>SUM(E85:E88)</f>
        <v>19000</v>
      </c>
      <c r="F84" s="28">
        <f>SUM(F85:F88)</f>
        <v>500</v>
      </c>
      <c r="G84" s="39"/>
    </row>
    <row r="85" spans="1:7" s="11" customFormat="1" ht="14.25">
      <c r="A85" s="13">
        <v>6900</v>
      </c>
      <c r="B85" s="13" t="s">
        <v>113</v>
      </c>
      <c r="C85" s="141">
        <v>15000</v>
      </c>
      <c r="D85" s="144">
        <v>15000</v>
      </c>
      <c r="E85" s="141"/>
      <c r="F85" s="30"/>
      <c r="G85" s="39"/>
    </row>
    <row r="86" spans="1:7" ht="14.25">
      <c r="A86" s="4">
        <v>6907</v>
      </c>
      <c r="B86" s="9" t="s">
        <v>110</v>
      </c>
      <c r="C86" s="141"/>
      <c r="D86" s="88"/>
      <c r="E86" s="142">
        <v>16000</v>
      </c>
      <c r="F86" s="27"/>
      <c r="G86" s="38"/>
    </row>
    <row r="87" spans="1:7" ht="14.25">
      <c r="A87" s="2">
        <v>6910</v>
      </c>
      <c r="B87" s="9" t="s">
        <v>39</v>
      </c>
      <c r="C87" s="142"/>
      <c r="D87" s="89"/>
      <c r="E87" s="142"/>
      <c r="F87" s="31"/>
      <c r="G87" s="38"/>
    </row>
    <row r="88" spans="1:7" ht="14.25">
      <c r="A88" s="2">
        <v>6940</v>
      </c>
      <c r="B88" s="9" t="s">
        <v>40</v>
      </c>
      <c r="C88" s="134"/>
      <c r="D88" s="82">
        <v>1150.56</v>
      </c>
      <c r="E88" s="142">
        <v>3000</v>
      </c>
      <c r="F88" s="31">
        <v>500</v>
      </c>
      <c r="G88" s="38"/>
    </row>
    <row r="89" spans="1:7" s="11" customFormat="1" ht="14.25">
      <c r="A89" s="10">
        <v>71</v>
      </c>
      <c r="B89" s="10" t="s">
        <v>41</v>
      </c>
      <c r="C89" s="135">
        <f>SUM(C90:C95)</f>
        <v>4367</v>
      </c>
      <c r="D89" s="83">
        <f>SUM(D90:D95)</f>
        <v>2378</v>
      </c>
      <c r="E89" s="135">
        <f>SUM(E90:E95)</f>
        <v>5000</v>
      </c>
      <c r="F89" s="28">
        <f>SUM(F90:F95)</f>
        <v>2200</v>
      </c>
      <c r="G89" s="39"/>
    </row>
    <row r="90" spans="1:7" ht="14.25">
      <c r="A90" s="2">
        <v>7100</v>
      </c>
      <c r="B90" s="2" t="s">
        <v>42</v>
      </c>
      <c r="C90" s="134">
        <v>1974</v>
      </c>
      <c r="D90" s="82"/>
      <c r="E90" s="142">
        <v>2000</v>
      </c>
      <c r="F90" s="27">
        <v>1200</v>
      </c>
      <c r="G90" s="38"/>
    </row>
    <row r="91" spans="1:7" ht="14.25">
      <c r="A91" s="2">
        <v>7140</v>
      </c>
      <c r="B91" s="2" t="s">
        <v>43</v>
      </c>
      <c r="C91" s="134"/>
      <c r="D91" s="82">
        <v>2378</v>
      </c>
      <c r="E91" s="142">
        <v>3000</v>
      </c>
      <c r="F91" s="27">
        <v>1000</v>
      </c>
      <c r="G91" s="38"/>
    </row>
    <row r="92" spans="1:7" ht="14.25">
      <c r="A92" s="2">
        <v>7141</v>
      </c>
      <c r="B92" s="4" t="s">
        <v>84</v>
      </c>
      <c r="C92" s="134">
        <v>2393</v>
      </c>
      <c r="D92" s="82"/>
      <c r="E92" s="142"/>
      <c r="F92" s="27"/>
      <c r="G92" s="38"/>
    </row>
    <row r="93" spans="1:7" ht="14.25">
      <c r="A93" s="2">
        <v>7145</v>
      </c>
      <c r="B93" s="4" t="s">
        <v>116</v>
      </c>
      <c r="C93" s="134"/>
      <c r="D93" s="82"/>
      <c r="E93" s="142"/>
      <c r="F93" s="27"/>
      <c r="G93" s="38"/>
    </row>
    <row r="94" spans="1:7" ht="14.25">
      <c r="A94" s="2">
        <v>7150</v>
      </c>
      <c r="B94" s="9" t="s">
        <v>107</v>
      </c>
      <c r="C94" s="134"/>
      <c r="D94" s="82"/>
      <c r="E94" s="142"/>
      <c r="F94" s="27"/>
      <c r="G94" s="38"/>
    </row>
    <row r="95" spans="1:7" ht="14.25">
      <c r="A95" s="2">
        <v>7190</v>
      </c>
      <c r="B95" s="2" t="s">
        <v>66</v>
      </c>
      <c r="C95" s="134"/>
      <c r="D95" s="82"/>
      <c r="E95" s="142"/>
      <c r="F95" s="27"/>
      <c r="G95" s="38"/>
    </row>
    <row r="96" spans="1:7" s="11" customFormat="1" ht="14.25">
      <c r="A96" s="10">
        <v>73</v>
      </c>
      <c r="B96" s="10" t="s">
        <v>102</v>
      </c>
      <c r="C96" s="135">
        <f>SUM(C97:C99)</f>
        <v>17884</v>
      </c>
      <c r="D96" s="83">
        <f>SUM(D97:D99)</f>
        <v>900</v>
      </c>
      <c r="E96" s="135">
        <f>SUM(E97:E99)</f>
        <v>25000</v>
      </c>
      <c r="F96" s="28">
        <f>SUM(F97:F99)</f>
        <v>15000</v>
      </c>
      <c r="G96" s="39"/>
    </row>
    <row r="97" spans="1:7" ht="14.25">
      <c r="A97" s="2">
        <v>7300</v>
      </c>
      <c r="B97" s="2" t="s">
        <v>45</v>
      </c>
      <c r="C97" s="134"/>
      <c r="D97" s="82"/>
      <c r="E97" s="142">
        <v>10000</v>
      </c>
      <c r="F97" s="27"/>
      <c r="G97" s="38"/>
    </row>
    <row r="98" spans="1:7" ht="14.25">
      <c r="A98" s="2">
        <v>7320</v>
      </c>
      <c r="B98" s="2" t="s">
        <v>44</v>
      </c>
      <c r="C98" s="134">
        <v>17884</v>
      </c>
      <c r="D98" s="82">
        <v>900</v>
      </c>
      <c r="E98" s="142">
        <v>15000</v>
      </c>
      <c r="F98" s="27">
        <v>15000</v>
      </c>
      <c r="G98" s="38"/>
    </row>
    <row r="99" spans="1:7" ht="14.25">
      <c r="A99" s="2">
        <v>7390</v>
      </c>
      <c r="B99" s="2" t="s">
        <v>68</v>
      </c>
      <c r="C99" s="134"/>
      <c r="D99" s="82"/>
      <c r="E99" s="142"/>
      <c r="F99" s="27"/>
      <c r="G99" s="38"/>
    </row>
    <row r="100" spans="1:7" s="11" customFormat="1" ht="14.25">
      <c r="A100" s="10">
        <v>74</v>
      </c>
      <c r="B100" s="10" t="s">
        <v>46</v>
      </c>
      <c r="C100" s="135">
        <f>SUM(C101:C102)</f>
        <v>104300</v>
      </c>
      <c r="D100" s="83">
        <f>SUM(D101:D102)</f>
        <v>100500</v>
      </c>
      <c r="E100" s="135">
        <f>SUM(E101:E102)</f>
        <v>100500</v>
      </c>
      <c r="F100" s="28">
        <f>SUM(F101:F102)</f>
        <v>100500</v>
      </c>
      <c r="G100" s="39"/>
    </row>
    <row r="101" spans="1:7" ht="14.25">
      <c r="A101" s="2">
        <v>7400</v>
      </c>
      <c r="B101" s="8" t="s">
        <v>47</v>
      </c>
      <c r="C101" s="134">
        <v>500</v>
      </c>
      <c r="D101" s="82">
        <v>500</v>
      </c>
      <c r="E101" s="142">
        <v>500</v>
      </c>
      <c r="F101" s="27">
        <v>500</v>
      </c>
      <c r="G101" s="38" t="s">
        <v>118</v>
      </c>
    </row>
    <row r="102" spans="1:7" ht="14.25">
      <c r="A102" s="2">
        <v>7430</v>
      </c>
      <c r="B102" s="7" t="s">
        <v>78</v>
      </c>
      <c r="C102" s="134">
        <v>103800</v>
      </c>
      <c r="D102" s="82">
        <v>100000</v>
      </c>
      <c r="E102" s="142">
        <v>100000</v>
      </c>
      <c r="F102" s="27">
        <v>100000</v>
      </c>
      <c r="G102" s="38"/>
    </row>
    <row r="103" spans="1:7" s="11" customFormat="1" ht="14.25">
      <c r="A103" s="10">
        <v>75</v>
      </c>
      <c r="B103" s="10" t="s">
        <v>48</v>
      </c>
      <c r="C103" s="135">
        <f>C104</f>
        <v>20694</v>
      </c>
      <c r="D103" s="83">
        <f>D104</f>
        <v>21450</v>
      </c>
      <c r="E103" s="135">
        <f>E104</f>
        <v>30000</v>
      </c>
      <c r="F103" s="28">
        <f>F104</f>
        <v>24000</v>
      </c>
      <c r="G103" s="39"/>
    </row>
    <row r="104" spans="1:7" ht="14.25">
      <c r="A104" s="2">
        <v>7500</v>
      </c>
      <c r="B104" s="2" t="s">
        <v>48</v>
      </c>
      <c r="C104" s="134">
        <v>20694</v>
      </c>
      <c r="D104" s="82">
        <v>21450</v>
      </c>
      <c r="E104" s="142">
        <v>30000</v>
      </c>
      <c r="F104" s="27">
        <v>24000</v>
      </c>
      <c r="G104" s="38"/>
    </row>
    <row r="105" spans="1:7" s="11" customFormat="1" ht="14.25">
      <c r="A105" s="10">
        <v>77</v>
      </c>
      <c r="B105" s="10" t="s">
        <v>49</v>
      </c>
      <c r="C105" s="135">
        <f>SUM(C106:C110)</f>
        <v>27381</v>
      </c>
      <c r="D105" s="83">
        <f>SUM(D106:D110)</f>
        <v>21261.95</v>
      </c>
      <c r="E105" s="135">
        <f>SUM(E106:E110)</f>
        <v>28000</v>
      </c>
      <c r="F105" s="28">
        <f>SUM(F106:F110)</f>
        <v>25500</v>
      </c>
      <c r="G105" s="39"/>
    </row>
    <row r="106" spans="1:7" ht="14.25">
      <c r="A106" s="2">
        <v>7710</v>
      </c>
      <c r="B106" s="2" t="s">
        <v>50</v>
      </c>
      <c r="C106" s="134">
        <v>3607</v>
      </c>
      <c r="D106" s="82">
        <v>1739.8</v>
      </c>
      <c r="E106" s="142">
        <v>3000</v>
      </c>
      <c r="F106" s="27">
        <v>2000</v>
      </c>
      <c r="G106" s="38"/>
    </row>
    <row r="107" spans="1:7" ht="14.25">
      <c r="A107" s="2">
        <v>7770</v>
      </c>
      <c r="B107" s="2" t="s">
        <v>51</v>
      </c>
      <c r="C107" s="134">
        <v>2840</v>
      </c>
      <c r="D107" s="82">
        <f>5.21+2253.5</f>
        <v>2258.71</v>
      </c>
      <c r="E107" s="142">
        <v>3000</v>
      </c>
      <c r="F107" s="27">
        <v>2500</v>
      </c>
      <c r="G107" s="38"/>
    </row>
    <row r="108" spans="1:7" ht="14.25">
      <c r="A108" s="2">
        <v>7790</v>
      </c>
      <c r="B108" s="2" t="s">
        <v>52</v>
      </c>
      <c r="C108" s="134">
        <v>1121</v>
      </c>
      <c r="D108" s="82">
        <v>3596.3</v>
      </c>
      <c r="E108" s="142">
        <v>2000</v>
      </c>
      <c r="F108" s="27">
        <v>4000</v>
      </c>
      <c r="G108" s="38"/>
    </row>
    <row r="109" spans="1:7" ht="14.25">
      <c r="A109" s="2">
        <v>7791</v>
      </c>
      <c r="B109" s="9" t="s">
        <v>53</v>
      </c>
      <c r="C109" s="134">
        <v>12648</v>
      </c>
      <c r="D109" s="82">
        <v>13667.14</v>
      </c>
      <c r="E109" s="142">
        <v>20000</v>
      </c>
      <c r="F109" s="27">
        <v>17000</v>
      </c>
      <c r="G109" s="38" t="s">
        <v>119</v>
      </c>
    </row>
    <row r="110" spans="1:7" ht="14.25">
      <c r="A110" s="2">
        <v>7830</v>
      </c>
      <c r="B110" s="2" t="s">
        <v>88</v>
      </c>
      <c r="C110" s="134">
        <v>7165</v>
      </c>
      <c r="D110" s="82"/>
      <c r="E110" s="142"/>
      <c r="F110" s="27"/>
      <c r="G110" s="38"/>
    </row>
    <row r="111" spans="1:7" ht="15" thickBot="1">
      <c r="A111" s="52"/>
      <c r="B111" s="53" t="s">
        <v>72</v>
      </c>
      <c r="C111" s="139">
        <f>C33+C40+C45+C48+C51+C53+C59+C64+C73+C77+C79+C84+C89+C96+C100+C103+C105</f>
        <v>822508</v>
      </c>
      <c r="D111" s="86">
        <f>D33+D40+D45+D48+D51+D53+D59+D64+D73+D77+D79+D84+D89+D96+D100+D103+D105</f>
        <v>616930.6499999999</v>
      </c>
      <c r="E111" s="139">
        <f>E33+E40+E45+E48+E51+E53+E59+E64+E73+E77+E79+E84+E89+E96+E100+E103+E105</f>
        <v>714500</v>
      </c>
      <c r="F111" s="54">
        <f>F33+F40+F45+F48+F51+F53+F59+F64+F73+F77+F79+F84+F89+F96+F100+F103+F105</f>
        <v>469200</v>
      </c>
      <c r="G111" s="55"/>
    </row>
    <row r="112" spans="1:7" ht="15" thickTop="1">
      <c r="A112" s="47"/>
      <c r="B112" s="47"/>
      <c r="C112" s="140"/>
      <c r="D112" s="87"/>
      <c r="E112" s="140"/>
      <c r="F112" s="48"/>
      <c r="G112" s="49"/>
    </row>
    <row r="113" spans="1:7" s="5" customFormat="1" ht="14.25">
      <c r="A113" s="1">
        <v>80</v>
      </c>
      <c r="B113" s="1" t="s">
        <v>54</v>
      </c>
      <c r="C113" s="137">
        <f>SUM(C114:C115)</f>
        <v>1035</v>
      </c>
      <c r="D113" s="85">
        <f>SUM(D114:D115)</f>
        <v>1109.76</v>
      </c>
      <c r="E113" s="137">
        <f>SUM(E114:E115)</f>
        <v>1000</v>
      </c>
      <c r="F113" s="29">
        <f>SUM(F114:F115)</f>
        <v>1000</v>
      </c>
      <c r="G113" s="40"/>
    </row>
    <row r="114" spans="1:7" ht="14.25">
      <c r="A114" s="2">
        <v>8050</v>
      </c>
      <c r="B114" s="2" t="s">
        <v>55</v>
      </c>
      <c r="C114" s="134">
        <v>1035</v>
      </c>
      <c r="D114" s="82">
        <v>920.02</v>
      </c>
      <c r="E114" s="142">
        <v>1000</v>
      </c>
      <c r="F114" s="27">
        <v>1000</v>
      </c>
      <c r="G114" s="38"/>
    </row>
    <row r="115" spans="1:7" ht="14.25">
      <c r="A115" s="2">
        <v>8070</v>
      </c>
      <c r="B115" s="2" t="s">
        <v>56</v>
      </c>
      <c r="C115" s="134"/>
      <c r="D115" s="82">
        <v>189.74</v>
      </c>
      <c r="E115" s="142"/>
      <c r="F115" s="27"/>
      <c r="G115" s="38"/>
    </row>
    <row r="116" spans="1:7" s="5" customFormat="1" ht="14.25">
      <c r="A116" s="1"/>
      <c r="B116" s="1" t="s">
        <v>73</v>
      </c>
      <c r="C116" s="137">
        <f>SUM(C114:C115)</f>
        <v>1035</v>
      </c>
      <c r="D116" s="85">
        <f>SUM(D114:D115)</f>
        <v>1109.76</v>
      </c>
      <c r="E116" s="137">
        <f>SUM(E114:E115)</f>
        <v>1000</v>
      </c>
      <c r="F116" s="29">
        <f>SUM(F114:F115)</f>
        <v>1000</v>
      </c>
      <c r="G116" s="40"/>
    </row>
    <row r="117" spans="1:7" s="5" customFormat="1" ht="14.25">
      <c r="A117" s="1">
        <v>81</v>
      </c>
      <c r="B117" s="1" t="s">
        <v>57</v>
      </c>
      <c r="C117" s="137"/>
      <c r="D117" s="85"/>
      <c r="E117" s="146">
        <f>SUM(E118:E119)</f>
        <v>0</v>
      </c>
      <c r="F117" s="29">
        <f>SUM(F118:F119)</f>
        <v>450</v>
      </c>
      <c r="G117" s="40"/>
    </row>
    <row r="118" spans="1:7" ht="14.25">
      <c r="A118" s="2">
        <v>8150</v>
      </c>
      <c r="B118" s="2" t="s">
        <v>58</v>
      </c>
      <c r="C118" s="134">
        <v>76</v>
      </c>
      <c r="D118" s="82">
        <v>465.75</v>
      </c>
      <c r="E118" s="147"/>
      <c r="F118" s="27">
        <v>450</v>
      </c>
      <c r="G118" s="38"/>
    </row>
    <row r="119" spans="1:7" ht="14.25">
      <c r="A119" s="2">
        <v>8170</v>
      </c>
      <c r="B119" s="2" t="s">
        <v>59</v>
      </c>
      <c r="C119" s="134">
        <v>494</v>
      </c>
      <c r="D119" s="112"/>
      <c r="E119" s="147"/>
      <c r="F119" s="27"/>
      <c r="G119" s="38"/>
    </row>
    <row r="120" spans="1:7" ht="14.25">
      <c r="A120" s="2"/>
      <c r="B120" s="1" t="s">
        <v>74</v>
      </c>
      <c r="C120" s="137">
        <f>SUM(C118:C119)</f>
        <v>570</v>
      </c>
      <c r="D120" s="85">
        <f>SUM(D118:D119)</f>
        <v>465.75</v>
      </c>
      <c r="E120" s="146">
        <f>SUM(E118:E119)</f>
        <v>0</v>
      </c>
      <c r="F120" s="29">
        <f>SUM(F118:F119)</f>
        <v>450</v>
      </c>
      <c r="G120" s="38"/>
    </row>
    <row r="121" spans="1:7" ht="14.25">
      <c r="A121" s="3"/>
      <c r="B121" s="3"/>
      <c r="C121" s="134"/>
      <c r="D121" s="82"/>
      <c r="E121" s="147"/>
      <c r="F121" s="27"/>
      <c r="G121" s="38"/>
    </row>
    <row r="122" spans="1:7" ht="15" thickBot="1">
      <c r="A122" s="53"/>
      <c r="B122" s="53" t="s">
        <v>75</v>
      </c>
      <c r="C122" s="139">
        <f>SUM(C31-C111+C116-C120)</f>
        <v>1030179</v>
      </c>
      <c r="D122" s="86">
        <f>SUM(D31-D111+D116-D120)</f>
        <v>1278937.36</v>
      </c>
      <c r="E122" s="148">
        <f>SUM(E31-E111+E116-E120)</f>
        <v>1211500</v>
      </c>
      <c r="F122" s="54">
        <f>SUM(F31-F111+F116-F120)</f>
        <v>1444850</v>
      </c>
      <c r="G122" s="55"/>
    </row>
    <row r="123" ht="15" thickTop="1">
      <c r="C123" s="143"/>
    </row>
    <row r="125" ht="14.25">
      <c r="C125" s="70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5" r:id="rId1"/>
  <headerFooter>
    <oddHeader>&amp;C&amp;"-,Fet"&amp;14BUDSJETT RINDAL IL 2021</oddHeader>
    <oddFooter xml:space="preserve">&amp;CSide &amp;P av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zoomScalePageLayoutView="0" workbookViewId="0" topLeftCell="A1">
      <pane xSplit="2" ySplit="1" topLeftCell="C104" activePane="bottomRight" state="frozen"/>
      <selection pane="topLeft" activeCell="F6" sqref="F6"/>
      <selection pane="topRight" activeCell="F6" sqref="F6"/>
      <selection pane="bottomLeft" activeCell="F6" sqref="F6"/>
      <selection pane="bottomRight" activeCell="G122" sqref="G122"/>
    </sheetView>
  </sheetViews>
  <sheetFormatPr defaultColWidth="11.421875" defaultRowHeight="15"/>
  <cols>
    <col min="1" max="1" width="5.00390625" style="0" customWidth="1"/>
    <col min="2" max="2" width="33.421875" style="0" bestFit="1" customWidth="1"/>
    <col min="3" max="3" width="14.421875" style="69" customWidth="1"/>
    <col min="4" max="4" width="14.421875" style="12" customWidth="1"/>
    <col min="5" max="5" width="14.421875" style="69" customWidth="1"/>
    <col min="6" max="6" width="14.421875" style="32" customWidth="1"/>
    <col min="7" max="7" width="42.57421875" style="0" bestFit="1" customWidth="1"/>
    <col min="8" max="13" width="11.421875" style="0" customWidth="1"/>
  </cols>
  <sheetData>
    <row r="1" spans="1:7" ht="26.25" thickBot="1">
      <c r="A1" s="35" t="s">
        <v>203</v>
      </c>
      <c r="B1" s="37"/>
      <c r="C1" s="132" t="s">
        <v>122</v>
      </c>
      <c r="D1" s="80" t="s">
        <v>193</v>
      </c>
      <c r="E1" s="145" t="s">
        <v>124</v>
      </c>
      <c r="F1" s="91" t="s">
        <v>192</v>
      </c>
      <c r="G1" s="60" t="s">
        <v>115</v>
      </c>
    </row>
    <row r="2" spans="1:7" s="11" customFormat="1" ht="14.25">
      <c r="A2" s="22">
        <v>30</v>
      </c>
      <c r="B2" s="23" t="s">
        <v>0</v>
      </c>
      <c r="C2" s="71">
        <f>SUM(C3:C8)</f>
        <v>0</v>
      </c>
      <c r="D2" s="81">
        <f>SUM(D3:D8)</f>
        <v>0</v>
      </c>
      <c r="E2" s="92">
        <f>SUM(E3:E8)</f>
        <v>0</v>
      </c>
      <c r="F2" s="125">
        <f>SUM(F3:F8)</f>
        <v>0</v>
      </c>
      <c r="G2" s="59"/>
    </row>
    <row r="3" spans="1:7" ht="14.25">
      <c r="A3" s="2">
        <v>3000</v>
      </c>
      <c r="B3" s="15" t="s">
        <v>1</v>
      </c>
      <c r="C3" s="102"/>
      <c r="D3" s="82"/>
      <c r="E3" s="101"/>
      <c r="F3" s="126"/>
      <c r="G3" s="38"/>
    </row>
    <row r="4" spans="1:7" ht="14.25">
      <c r="A4" s="2">
        <v>3001</v>
      </c>
      <c r="B4" s="15" t="s">
        <v>8</v>
      </c>
      <c r="C4" s="102"/>
      <c r="D4" s="82"/>
      <c r="E4" s="101"/>
      <c r="F4" s="126"/>
      <c r="G4" s="38"/>
    </row>
    <row r="5" spans="1:7" ht="14.25">
      <c r="A5" s="2">
        <v>3002</v>
      </c>
      <c r="B5" s="15" t="s">
        <v>60</v>
      </c>
      <c r="C5" s="102"/>
      <c r="D5" s="82"/>
      <c r="E5" s="101"/>
      <c r="F5" s="126"/>
      <c r="G5" s="38"/>
    </row>
    <row r="6" spans="1:7" ht="14.25">
      <c r="A6" s="2">
        <v>3020</v>
      </c>
      <c r="B6" s="15" t="s">
        <v>2</v>
      </c>
      <c r="C6" s="102"/>
      <c r="D6" s="82"/>
      <c r="E6" s="101"/>
      <c r="F6" s="126"/>
      <c r="G6" s="38"/>
    </row>
    <row r="7" spans="1:7" ht="14.25">
      <c r="A7" s="2">
        <v>3030</v>
      </c>
      <c r="B7" s="15" t="s">
        <v>77</v>
      </c>
      <c r="C7" s="102"/>
      <c r="D7" s="82"/>
      <c r="E7" s="101"/>
      <c r="F7" s="126"/>
      <c r="G7" s="38"/>
    </row>
    <row r="8" spans="1:7" ht="14.25">
      <c r="A8" s="2">
        <v>3063</v>
      </c>
      <c r="B8" s="15" t="s">
        <v>85</v>
      </c>
      <c r="C8" s="102"/>
      <c r="D8" s="82"/>
      <c r="E8" s="101"/>
      <c r="F8" s="126"/>
      <c r="G8" s="38"/>
    </row>
    <row r="9" spans="1:7" s="11" customFormat="1" ht="14.25">
      <c r="A9" s="10">
        <v>32</v>
      </c>
      <c r="B9" s="14" t="s">
        <v>3</v>
      </c>
      <c r="C9" s="73">
        <f>SUM(C10:C15)</f>
        <v>0</v>
      </c>
      <c r="D9" s="83">
        <f>SUM(D10:D15)</f>
        <v>0</v>
      </c>
      <c r="E9" s="95">
        <f>SUM(E10:E15)</f>
        <v>0</v>
      </c>
      <c r="F9" s="123">
        <f>SUM(F10:F15)</f>
        <v>0</v>
      </c>
      <c r="G9" s="39"/>
    </row>
    <row r="10" spans="1:7" ht="14.25">
      <c r="A10" s="2">
        <v>3202</v>
      </c>
      <c r="B10" s="15" t="s">
        <v>6</v>
      </c>
      <c r="C10" s="102"/>
      <c r="D10" s="82"/>
      <c r="E10" s="101"/>
      <c r="F10" s="126"/>
      <c r="G10" s="38"/>
    </row>
    <row r="11" spans="1:7" ht="14.25">
      <c r="A11" s="2">
        <v>3203</v>
      </c>
      <c r="B11" s="15" t="s">
        <v>7</v>
      </c>
      <c r="C11" s="102"/>
      <c r="D11" s="82"/>
      <c r="E11" s="101"/>
      <c r="F11" s="126"/>
      <c r="G11" s="38"/>
    </row>
    <row r="12" spans="1:7" ht="14.25">
      <c r="A12" s="2">
        <v>3204</v>
      </c>
      <c r="B12" s="15" t="s">
        <v>9</v>
      </c>
      <c r="C12" s="102"/>
      <c r="D12" s="82"/>
      <c r="E12" s="101"/>
      <c r="F12" s="126"/>
      <c r="G12" s="38"/>
    </row>
    <row r="13" spans="1:7" ht="14.25">
      <c r="A13" s="2">
        <v>3205</v>
      </c>
      <c r="B13" s="15" t="s">
        <v>10</v>
      </c>
      <c r="C13" s="102"/>
      <c r="D13" s="82"/>
      <c r="E13" s="101"/>
      <c r="F13" s="126"/>
      <c r="G13" s="38"/>
    </row>
    <row r="14" spans="1:7" ht="14.25">
      <c r="A14" s="2">
        <v>3209</v>
      </c>
      <c r="B14" s="15" t="s">
        <v>69</v>
      </c>
      <c r="C14" s="102"/>
      <c r="D14" s="82"/>
      <c r="E14" s="101"/>
      <c r="F14" s="126"/>
      <c r="G14" s="38"/>
    </row>
    <row r="15" spans="1:7" ht="14.25">
      <c r="A15" s="2">
        <v>3210</v>
      </c>
      <c r="B15" s="15" t="s">
        <v>11</v>
      </c>
      <c r="C15" s="102"/>
      <c r="D15" s="82"/>
      <c r="E15" s="101"/>
      <c r="F15" s="126"/>
      <c r="G15" s="38"/>
    </row>
    <row r="16" spans="1:7" s="11" customFormat="1" ht="14.25">
      <c r="A16" s="10">
        <v>34</v>
      </c>
      <c r="B16" s="14" t="s">
        <v>12</v>
      </c>
      <c r="C16" s="73">
        <f>C17</f>
        <v>0</v>
      </c>
      <c r="D16" s="83">
        <f>D17</f>
        <v>0</v>
      </c>
      <c r="E16" s="95">
        <f>E17</f>
        <v>0</v>
      </c>
      <c r="F16" s="123">
        <f>F17</f>
        <v>0</v>
      </c>
      <c r="G16" s="39"/>
    </row>
    <row r="17" spans="1:7" ht="14.25">
      <c r="A17" s="2">
        <v>3410</v>
      </c>
      <c r="B17" s="15" t="s">
        <v>13</v>
      </c>
      <c r="C17" s="102"/>
      <c r="D17" s="82"/>
      <c r="E17" s="101"/>
      <c r="F17" s="126"/>
      <c r="G17" s="38"/>
    </row>
    <row r="18" spans="1:7" s="5" customFormat="1" ht="14.25">
      <c r="A18" s="10">
        <v>36</v>
      </c>
      <c r="B18" s="14" t="s">
        <v>104</v>
      </c>
      <c r="C18" s="74">
        <f>SUM(C19:C21)</f>
        <v>0</v>
      </c>
      <c r="D18" s="85">
        <f>SUM(D19:D21)</f>
        <v>0</v>
      </c>
      <c r="E18" s="96">
        <f>SUM(E19:E21)</f>
        <v>0</v>
      </c>
      <c r="F18" s="122">
        <f>SUM(F19:F21)</f>
        <v>0</v>
      </c>
      <c r="G18" s="40"/>
    </row>
    <row r="19" spans="1:7" ht="14.25">
      <c r="A19" s="2">
        <v>3600</v>
      </c>
      <c r="B19" s="15" t="s">
        <v>105</v>
      </c>
      <c r="C19" s="102"/>
      <c r="D19" s="82"/>
      <c r="E19" s="101"/>
      <c r="F19" s="126"/>
      <c r="G19" s="38"/>
    </row>
    <row r="20" spans="1:7" ht="14.25">
      <c r="A20" s="2">
        <v>3601</v>
      </c>
      <c r="B20" s="15" t="s">
        <v>106</v>
      </c>
      <c r="C20" s="102"/>
      <c r="D20" s="82"/>
      <c r="E20" s="101"/>
      <c r="F20" s="126"/>
      <c r="G20" s="38"/>
    </row>
    <row r="21" spans="1:7" ht="14.25">
      <c r="A21" s="2">
        <v>3605</v>
      </c>
      <c r="B21" s="15" t="s">
        <v>109</v>
      </c>
      <c r="C21" s="102"/>
      <c r="D21" s="82"/>
      <c r="E21" s="101"/>
      <c r="F21" s="126"/>
      <c r="G21" s="38"/>
    </row>
    <row r="22" spans="1:7" ht="14.25">
      <c r="A22" s="1">
        <v>39</v>
      </c>
      <c r="B22" s="16" t="s">
        <v>17</v>
      </c>
      <c r="C22" s="74">
        <f>SUM(C23:C30)</f>
        <v>0</v>
      </c>
      <c r="D22" s="85">
        <f>SUM(D23:D30)</f>
        <v>0</v>
      </c>
      <c r="E22" s="96">
        <f>SUM(E23:E30)</f>
        <v>0</v>
      </c>
      <c r="F22" s="122">
        <f>SUM(F23:F30)</f>
        <v>0</v>
      </c>
      <c r="G22" s="38"/>
    </row>
    <row r="23" spans="1:7" ht="14.25">
      <c r="A23" s="8">
        <v>3900</v>
      </c>
      <c r="B23" s="17" t="s">
        <v>90</v>
      </c>
      <c r="C23" s="102"/>
      <c r="D23" s="82"/>
      <c r="E23" s="101"/>
      <c r="F23" s="126"/>
      <c r="G23" s="38"/>
    </row>
    <row r="24" spans="1:7" ht="14.25">
      <c r="A24" s="2">
        <v>3901</v>
      </c>
      <c r="B24" s="15" t="s">
        <v>15</v>
      </c>
      <c r="C24" s="102"/>
      <c r="D24" s="82"/>
      <c r="E24" s="101"/>
      <c r="F24" s="126"/>
      <c r="G24" s="38"/>
    </row>
    <row r="25" spans="1:7" ht="14.25">
      <c r="A25" s="2">
        <v>3902</v>
      </c>
      <c r="B25" s="15" t="s">
        <v>16</v>
      </c>
      <c r="C25" s="102"/>
      <c r="D25" s="82"/>
      <c r="E25" s="101"/>
      <c r="F25" s="126"/>
      <c r="G25" s="38"/>
    </row>
    <row r="26" spans="1:7" ht="14.25">
      <c r="A26" s="2">
        <v>3903</v>
      </c>
      <c r="B26" s="15" t="s">
        <v>89</v>
      </c>
      <c r="C26" s="102"/>
      <c r="D26" s="82"/>
      <c r="E26" s="101"/>
      <c r="F26" s="126"/>
      <c r="G26" s="38"/>
    </row>
    <row r="27" spans="1:7" ht="14.25">
      <c r="A27" s="2">
        <v>3904</v>
      </c>
      <c r="B27" s="19" t="s">
        <v>78</v>
      </c>
      <c r="C27" s="102"/>
      <c r="D27" s="82"/>
      <c r="E27" s="101"/>
      <c r="F27" s="126"/>
      <c r="G27" s="38"/>
    </row>
    <row r="28" spans="1:7" ht="14.25">
      <c r="A28" s="2">
        <v>3909</v>
      </c>
      <c r="B28" s="15" t="s">
        <v>14</v>
      </c>
      <c r="C28" s="102"/>
      <c r="D28" s="82"/>
      <c r="E28" s="101"/>
      <c r="F28" s="126"/>
      <c r="G28" s="38"/>
    </row>
    <row r="29" spans="1:7" ht="14.25">
      <c r="A29" s="2">
        <v>3920</v>
      </c>
      <c r="B29" s="15" t="s">
        <v>4</v>
      </c>
      <c r="C29" s="102"/>
      <c r="D29" s="82"/>
      <c r="E29" s="101"/>
      <c r="F29" s="126"/>
      <c r="G29" s="38"/>
    </row>
    <row r="30" spans="1:7" ht="14.25">
      <c r="A30" s="2">
        <v>3930</v>
      </c>
      <c r="B30" s="15" t="s">
        <v>5</v>
      </c>
      <c r="C30" s="102"/>
      <c r="D30" s="82"/>
      <c r="E30" s="101"/>
      <c r="F30" s="126"/>
      <c r="G30" s="38"/>
    </row>
    <row r="31" spans="1:7" ht="15" thickBot="1">
      <c r="A31" s="52"/>
      <c r="B31" s="56" t="s">
        <v>71</v>
      </c>
      <c r="C31" s="76">
        <f>C2+C9+C16+C22+C18</f>
        <v>0</v>
      </c>
      <c r="D31" s="86">
        <f>D2+D9+D16+D22+D18</f>
        <v>0</v>
      </c>
      <c r="E31" s="97">
        <f>E2+E9+E16+E22+E18</f>
        <v>0</v>
      </c>
      <c r="F31" s="124">
        <f>F2+F9+F16+F22+F18</f>
        <v>0</v>
      </c>
      <c r="G31" s="55"/>
    </row>
    <row r="32" spans="1:7" ht="15" thickTop="1">
      <c r="A32" s="24"/>
      <c r="B32" s="50"/>
      <c r="C32" s="103"/>
      <c r="D32" s="114"/>
      <c r="E32" s="98"/>
      <c r="F32" s="120"/>
      <c r="G32" s="49"/>
    </row>
    <row r="33" spans="1:7" s="11" customFormat="1" ht="14.25">
      <c r="A33" s="10">
        <v>43</v>
      </c>
      <c r="B33" s="14" t="s">
        <v>95</v>
      </c>
      <c r="C33" s="73">
        <f>SUM(C34:C39)</f>
        <v>0</v>
      </c>
      <c r="D33" s="83">
        <f>SUM(D34:D39)</f>
        <v>0</v>
      </c>
      <c r="E33" s="95">
        <f>SUM(E34:E39)</f>
        <v>0</v>
      </c>
      <c r="F33" s="123">
        <f>SUM(F34:F39)</f>
        <v>0</v>
      </c>
      <c r="G33" s="39"/>
    </row>
    <row r="34" spans="1:7" ht="14.25">
      <c r="A34" s="2">
        <v>4300</v>
      </c>
      <c r="B34" s="15" t="s">
        <v>62</v>
      </c>
      <c r="C34" s="102"/>
      <c r="D34" s="82"/>
      <c r="E34" s="101"/>
      <c r="F34" s="126"/>
      <c r="G34" s="38"/>
    </row>
    <row r="35" spans="1:7" ht="14.25">
      <c r="A35" s="2">
        <v>4301</v>
      </c>
      <c r="B35" s="15" t="s">
        <v>61</v>
      </c>
      <c r="C35" s="102"/>
      <c r="D35" s="82"/>
      <c r="E35" s="101"/>
      <c r="F35" s="126"/>
      <c r="G35" s="38"/>
    </row>
    <row r="36" spans="1:7" ht="14.25">
      <c r="A36" s="2">
        <v>4330</v>
      </c>
      <c r="B36" s="15" t="s">
        <v>76</v>
      </c>
      <c r="C36" s="102"/>
      <c r="D36" s="82"/>
      <c r="E36" s="101"/>
      <c r="F36" s="126"/>
      <c r="G36" s="38"/>
    </row>
    <row r="37" spans="1:7" ht="14.25">
      <c r="A37" s="2">
        <v>4340</v>
      </c>
      <c r="B37" s="15" t="s">
        <v>18</v>
      </c>
      <c r="C37" s="102"/>
      <c r="D37" s="82"/>
      <c r="E37" s="101"/>
      <c r="F37" s="126"/>
      <c r="G37" s="38"/>
    </row>
    <row r="38" spans="1:7" ht="14.25">
      <c r="A38" s="2">
        <v>4341</v>
      </c>
      <c r="B38" s="15" t="s">
        <v>19</v>
      </c>
      <c r="C38" s="102"/>
      <c r="D38" s="82"/>
      <c r="E38" s="101"/>
      <c r="F38" s="126"/>
      <c r="G38" s="38"/>
    </row>
    <row r="39" spans="1:7" ht="14.25">
      <c r="A39" s="2">
        <v>4342</v>
      </c>
      <c r="B39" s="15" t="s">
        <v>64</v>
      </c>
      <c r="C39" s="102"/>
      <c r="D39" s="82"/>
      <c r="E39" s="101"/>
      <c r="F39" s="126"/>
      <c r="G39" s="38"/>
    </row>
    <row r="40" spans="1:7" s="11" customFormat="1" ht="14.25">
      <c r="A40" s="10">
        <v>45</v>
      </c>
      <c r="B40" s="14" t="s">
        <v>103</v>
      </c>
      <c r="C40" s="73">
        <f>SUM(C41:C44)</f>
        <v>0</v>
      </c>
      <c r="D40" s="83">
        <f>SUM(D41:D44)</f>
        <v>0</v>
      </c>
      <c r="E40" s="95">
        <f>SUM(E41:E44)</f>
        <v>0</v>
      </c>
      <c r="F40" s="123">
        <f>SUM(F41:F44)</f>
        <v>0</v>
      </c>
      <c r="G40" s="39"/>
    </row>
    <row r="41" spans="1:7" ht="14.25">
      <c r="A41" s="2">
        <v>4500</v>
      </c>
      <c r="B41" s="15" t="s">
        <v>70</v>
      </c>
      <c r="C41" s="102"/>
      <c r="D41" s="82"/>
      <c r="E41" s="101"/>
      <c r="F41" s="126"/>
      <c r="G41" s="38"/>
    </row>
    <row r="42" spans="1:7" ht="14.25">
      <c r="A42" s="2">
        <v>4510</v>
      </c>
      <c r="B42" s="19" t="s">
        <v>79</v>
      </c>
      <c r="C42" s="102"/>
      <c r="D42" s="82"/>
      <c r="E42" s="101"/>
      <c r="F42" s="126"/>
      <c r="G42" s="38"/>
    </row>
    <row r="43" spans="1:7" ht="14.25">
      <c r="A43" s="2">
        <v>4520</v>
      </c>
      <c r="B43" s="19" t="s">
        <v>80</v>
      </c>
      <c r="C43" s="102"/>
      <c r="D43" s="82"/>
      <c r="E43" s="101"/>
      <c r="F43" s="126"/>
      <c r="G43" s="38"/>
    </row>
    <row r="44" spans="1:7" ht="14.25">
      <c r="A44" s="2">
        <v>4531</v>
      </c>
      <c r="B44" s="19" t="s">
        <v>112</v>
      </c>
      <c r="C44" s="102"/>
      <c r="D44" s="82"/>
      <c r="E44" s="101"/>
      <c r="F44" s="126"/>
      <c r="G44" s="38"/>
    </row>
    <row r="45" spans="1:7" s="11" customFormat="1" ht="14.25">
      <c r="A45" s="10">
        <v>50</v>
      </c>
      <c r="B45" s="14" t="s">
        <v>20</v>
      </c>
      <c r="C45" s="73">
        <f>SUM(C46:C47)</f>
        <v>0</v>
      </c>
      <c r="D45" s="83">
        <f>SUM(D46:D47)</f>
        <v>0</v>
      </c>
      <c r="E45" s="95">
        <f>SUM(E46:E47)</f>
        <v>0</v>
      </c>
      <c r="F45" s="123">
        <f>SUM(F46:F47)</f>
        <v>0</v>
      </c>
      <c r="G45" s="39"/>
    </row>
    <row r="46" spans="1:7" ht="14.25">
      <c r="A46" s="2">
        <v>5000</v>
      </c>
      <c r="B46" s="15" t="s">
        <v>21</v>
      </c>
      <c r="C46" s="102"/>
      <c r="D46" s="82"/>
      <c r="E46" s="101"/>
      <c r="F46" s="126"/>
      <c r="G46" s="38"/>
    </row>
    <row r="47" spans="1:7" ht="14.25">
      <c r="A47" s="2">
        <v>5092</v>
      </c>
      <c r="B47" s="15" t="s">
        <v>108</v>
      </c>
      <c r="C47" s="102"/>
      <c r="D47" s="82"/>
      <c r="E47" s="101"/>
      <c r="F47" s="126"/>
      <c r="G47" s="38"/>
    </row>
    <row r="48" spans="1:7" s="11" customFormat="1" ht="14.25">
      <c r="A48" s="10">
        <v>55</v>
      </c>
      <c r="B48" s="14" t="s">
        <v>22</v>
      </c>
      <c r="C48" s="73">
        <f>SUM(C49:C50)</f>
        <v>0</v>
      </c>
      <c r="D48" s="83">
        <f>SUM(D49:D50)</f>
        <v>0</v>
      </c>
      <c r="E48" s="95">
        <f>SUM(E49:E50)</f>
        <v>0</v>
      </c>
      <c r="F48" s="123">
        <f>SUM(F49:F50)</f>
        <v>0</v>
      </c>
      <c r="G48" s="39"/>
    </row>
    <row r="49" spans="1:7" ht="14.25">
      <c r="A49" s="2">
        <v>5500</v>
      </c>
      <c r="B49" s="15" t="s">
        <v>22</v>
      </c>
      <c r="C49" s="102"/>
      <c r="D49" s="82"/>
      <c r="E49" s="101"/>
      <c r="F49" s="126"/>
      <c r="G49" s="38"/>
    </row>
    <row r="50" spans="1:7" ht="14.25">
      <c r="A50" s="2">
        <v>5990</v>
      </c>
      <c r="B50" s="15" t="s">
        <v>86</v>
      </c>
      <c r="C50" s="102"/>
      <c r="D50" s="82"/>
      <c r="E50" s="101"/>
      <c r="F50" s="126"/>
      <c r="G50" s="38"/>
    </row>
    <row r="51" spans="1:7" s="11" customFormat="1" ht="14.25">
      <c r="A51" s="10">
        <v>62</v>
      </c>
      <c r="B51" s="14" t="s">
        <v>96</v>
      </c>
      <c r="C51" s="73">
        <f>C52</f>
        <v>0</v>
      </c>
      <c r="D51" s="83">
        <f>D52</f>
        <v>0</v>
      </c>
      <c r="E51" s="95">
        <f>E52</f>
        <v>0</v>
      </c>
      <c r="F51" s="123">
        <f>F52</f>
        <v>0</v>
      </c>
      <c r="G51" s="39"/>
    </row>
    <row r="52" spans="1:7" ht="14.25">
      <c r="A52" s="2">
        <v>6250</v>
      </c>
      <c r="B52" s="15" t="s">
        <v>23</v>
      </c>
      <c r="C52" s="102"/>
      <c r="D52" s="82"/>
      <c r="E52" s="101"/>
      <c r="F52" s="126"/>
      <c r="G52" s="38"/>
    </row>
    <row r="53" spans="1:7" s="11" customFormat="1" ht="14.25">
      <c r="A53" s="10">
        <v>63</v>
      </c>
      <c r="B53" s="14" t="s">
        <v>97</v>
      </c>
      <c r="C53" s="73">
        <f>SUM(C54:C58)</f>
        <v>0</v>
      </c>
      <c r="D53" s="83">
        <f>SUM(D54:D58)</f>
        <v>0</v>
      </c>
      <c r="E53" s="95">
        <f>SUM(E54:E58)</f>
        <v>0</v>
      </c>
      <c r="F53" s="123">
        <f>SUM(F54:F58)</f>
        <v>0</v>
      </c>
      <c r="G53" s="39"/>
    </row>
    <row r="54" spans="1:7" ht="14.25">
      <c r="A54" s="2">
        <v>6300</v>
      </c>
      <c r="B54" s="15" t="s">
        <v>24</v>
      </c>
      <c r="C54" s="102"/>
      <c r="D54" s="82"/>
      <c r="E54" s="101"/>
      <c r="F54" s="126"/>
      <c r="G54" s="38"/>
    </row>
    <row r="55" spans="1:7" ht="14.25">
      <c r="A55" s="2">
        <v>6320</v>
      </c>
      <c r="B55" s="15" t="s">
        <v>25</v>
      </c>
      <c r="C55" s="102"/>
      <c r="D55" s="82"/>
      <c r="E55" s="101"/>
      <c r="F55" s="126"/>
      <c r="G55" s="38"/>
    </row>
    <row r="56" spans="1:7" ht="14.25">
      <c r="A56" s="2">
        <v>6340</v>
      </c>
      <c r="B56" s="15" t="s">
        <v>26</v>
      </c>
      <c r="C56" s="102"/>
      <c r="D56" s="82"/>
      <c r="E56" s="101"/>
      <c r="F56" s="126"/>
      <c r="G56" s="38"/>
    </row>
    <row r="57" spans="1:7" ht="14.25">
      <c r="A57" s="2">
        <v>6360</v>
      </c>
      <c r="B57" s="15" t="s">
        <v>120</v>
      </c>
      <c r="C57" s="102"/>
      <c r="D57" s="82"/>
      <c r="E57" s="101"/>
      <c r="F57" s="126"/>
      <c r="G57" s="38"/>
    </row>
    <row r="58" spans="1:7" ht="14.25">
      <c r="A58" s="2">
        <v>6390</v>
      </c>
      <c r="B58" s="15" t="s">
        <v>27</v>
      </c>
      <c r="C58" s="102"/>
      <c r="D58" s="82"/>
      <c r="E58" s="101"/>
      <c r="F58" s="126"/>
      <c r="G58" s="38"/>
    </row>
    <row r="59" spans="1:7" s="11" customFormat="1" ht="14.25">
      <c r="A59" s="10">
        <v>64</v>
      </c>
      <c r="B59" s="14" t="s">
        <v>101</v>
      </c>
      <c r="C59" s="73">
        <f>SUM(C60:C63)</f>
        <v>3112</v>
      </c>
      <c r="D59" s="83">
        <f>SUM(D60:D63)</f>
        <v>4252</v>
      </c>
      <c r="E59" s="95">
        <f>SUM(E60:E63)</f>
        <v>5000</v>
      </c>
      <c r="F59" s="123">
        <f>SUM(F60:F63)</f>
        <v>0</v>
      </c>
      <c r="G59" s="39"/>
    </row>
    <row r="60" spans="1:7" ht="14.25">
      <c r="A60" s="2">
        <v>6400</v>
      </c>
      <c r="B60" s="15" t="s">
        <v>87</v>
      </c>
      <c r="C60" s="102"/>
      <c r="D60" s="82"/>
      <c r="E60" s="101"/>
      <c r="F60" s="126"/>
      <c r="G60" s="38"/>
    </row>
    <row r="61" spans="1:7" ht="14.25">
      <c r="A61" s="2">
        <v>6440</v>
      </c>
      <c r="B61" s="15" t="s">
        <v>28</v>
      </c>
      <c r="C61" s="102"/>
      <c r="D61" s="82"/>
      <c r="E61" s="101"/>
      <c r="F61" s="126"/>
      <c r="G61" s="38"/>
    </row>
    <row r="62" spans="1:7" ht="14.25">
      <c r="A62" s="2">
        <v>6470</v>
      </c>
      <c r="B62" s="15" t="s">
        <v>65</v>
      </c>
      <c r="C62" s="102">
        <v>3112</v>
      </c>
      <c r="D62" s="82">
        <v>4252</v>
      </c>
      <c r="E62" s="101">
        <v>5000</v>
      </c>
      <c r="F62" s="126"/>
      <c r="G62" s="38"/>
    </row>
    <row r="63" spans="1:7" ht="14.25">
      <c r="A63" s="2">
        <v>6490</v>
      </c>
      <c r="B63" s="15" t="s">
        <v>29</v>
      </c>
      <c r="C63" s="102"/>
      <c r="D63" s="82"/>
      <c r="E63" s="101"/>
      <c r="F63" s="126"/>
      <c r="G63" s="38"/>
    </row>
    <row r="64" spans="1:7" s="11" customFormat="1" ht="14.25">
      <c r="A64" s="10">
        <v>65</v>
      </c>
      <c r="B64" s="14" t="s">
        <v>98</v>
      </c>
      <c r="C64" s="73">
        <f>SUM(C65:C71)</f>
        <v>0</v>
      </c>
      <c r="D64" s="83">
        <f>SUM(D65:D71)</f>
        <v>0</v>
      </c>
      <c r="E64" s="95">
        <f>SUM(E65:E71)</f>
        <v>0</v>
      </c>
      <c r="F64" s="123">
        <f>SUM(F65:F71)</f>
        <v>0</v>
      </c>
      <c r="G64" s="39"/>
    </row>
    <row r="65" spans="1:7" ht="14.25">
      <c r="A65" s="2">
        <v>6520</v>
      </c>
      <c r="B65" s="15" t="s">
        <v>30</v>
      </c>
      <c r="C65" s="102"/>
      <c r="D65" s="82"/>
      <c r="E65" s="101"/>
      <c r="F65" s="126"/>
      <c r="G65" s="38"/>
    </row>
    <row r="66" spans="1:7" ht="14.25">
      <c r="A66" s="2">
        <v>6550</v>
      </c>
      <c r="B66" s="15" t="s">
        <v>31</v>
      </c>
      <c r="C66" s="102">
        <v>0</v>
      </c>
      <c r="D66" s="82">
        <v>0</v>
      </c>
      <c r="E66" s="101"/>
      <c r="F66" s="126"/>
      <c r="G66" s="38"/>
    </row>
    <row r="67" spans="1:7" ht="14.25">
      <c r="A67" s="2">
        <v>6551</v>
      </c>
      <c r="B67" s="15" t="s">
        <v>111</v>
      </c>
      <c r="C67" s="102"/>
      <c r="D67" s="82"/>
      <c r="E67" s="101"/>
      <c r="F67" s="126"/>
      <c r="G67" s="38"/>
    </row>
    <row r="68" spans="1:7" ht="14.25">
      <c r="A68" s="2">
        <v>6552</v>
      </c>
      <c r="B68" s="19" t="s">
        <v>81</v>
      </c>
      <c r="C68" s="102"/>
      <c r="D68" s="82"/>
      <c r="E68" s="101"/>
      <c r="F68" s="126"/>
      <c r="G68" s="38"/>
    </row>
    <row r="69" spans="1:7" ht="14.25">
      <c r="A69" s="2">
        <v>6560</v>
      </c>
      <c r="B69" s="15" t="s">
        <v>32</v>
      </c>
      <c r="C69" s="102"/>
      <c r="D69" s="82"/>
      <c r="E69" s="101"/>
      <c r="F69" s="126"/>
      <c r="G69" s="38"/>
    </row>
    <row r="70" spans="1:7" ht="14.25">
      <c r="A70" s="2">
        <v>6561</v>
      </c>
      <c r="B70" s="15" t="s">
        <v>67</v>
      </c>
      <c r="C70" s="102"/>
      <c r="D70" s="82"/>
      <c r="E70" s="101"/>
      <c r="F70" s="126"/>
      <c r="G70" s="38"/>
    </row>
    <row r="71" spans="1:7" s="11" customFormat="1" ht="14.25">
      <c r="A71" s="2">
        <v>6570</v>
      </c>
      <c r="B71" s="15" t="s">
        <v>63</v>
      </c>
      <c r="C71" s="102"/>
      <c r="D71" s="82"/>
      <c r="E71" s="101"/>
      <c r="F71" s="126"/>
      <c r="G71" s="39"/>
    </row>
    <row r="72" spans="1:7" ht="14.25">
      <c r="A72" s="10">
        <v>66</v>
      </c>
      <c r="B72" s="14" t="s">
        <v>33</v>
      </c>
      <c r="C72" s="73">
        <f>C73+C74+C75</f>
        <v>7131</v>
      </c>
      <c r="D72" s="83">
        <f>D73+D74+D75</f>
        <v>0</v>
      </c>
      <c r="E72" s="95">
        <f>E73+E74+E75</f>
        <v>8000</v>
      </c>
      <c r="F72" s="123">
        <f>F73+F74+F75</f>
        <v>0</v>
      </c>
      <c r="G72" s="38"/>
    </row>
    <row r="73" spans="1:7" ht="14.25">
      <c r="A73" s="2">
        <v>6600</v>
      </c>
      <c r="B73" s="15" t="s">
        <v>34</v>
      </c>
      <c r="C73" s="102"/>
      <c r="D73" s="82"/>
      <c r="E73" s="101"/>
      <c r="F73" s="126"/>
      <c r="G73" s="38"/>
    </row>
    <row r="74" spans="1:7" ht="14.25">
      <c r="A74" s="2">
        <v>6620</v>
      </c>
      <c r="B74" s="15" t="s">
        <v>35</v>
      </c>
      <c r="C74" s="102"/>
      <c r="D74" s="82"/>
      <c r="E74" s="101"/>
      <c r="F74" s="126"/>
      <c r="G74" s="38"/>
    </row>
    <row r="75" spans="1:7" s="11" customFormat="1" ht="14.25">
      <c r="A75" s="2">
        <v>6640</v>
      </c>
      <c r="B75" s="19" t="s">
        <v>82</v>
      </c>
      <c r="C75" s="102">
        <v>7131</v>
      </c>
      <c r="D75" s="82"/>
      <c r="E75" s="101">
        <v>8000</v>
      </c>
      <c r="F75" s="126"/>
      <c r="G75" s="41"/>
    </row>
    <row r="76" spans="1:7" ht="14.25">
      <c r="A76" s="10">
        <v>67</v>
      </c>
      <c r="B76" s="14" t="s">
        <v>99</v>
      </c>
      <c r="C76" s="73">
        <f>C77</f>
        <v>0</v>
      </c>
      <c r="D76" s="83">
        <f>D77</f>
        <v>0</v>
      </c>
      <c r="E76" s="95">
        <f>E77</f>
        <v>0</v>
      </c>
      <c r="F76" s="123">
        <f>F77</f>
        <v>0</v>
      </c>
      <c r="G76" s="38"/>
    </row>
    <row r="77" spans="1:7" ht="14.25">
      <c r="A77" s="2">
        <v>6705</v>
      </c>
      <c r="B77" s="15" t="s">
        <v>36</v>
      </c>
      <c r="C77" s="102"/>
      <c r="D77" s="82"/>
      <c r="E77" s="101"/>
      <c r="F77" s="126"/>
      <c r="G77" s="38"/>
    </row>
    <row r="78" spans="1:7" ht="14.25">
      <c r="A78" s="10">
        <v>68</v>
      </c>
      <c r="B78" s="14" t="s">
        <v>100</v>
      </c>
      <c r="C78" s="73">
        <f>C79+C80+C81+C82</f>
        <v>0</v>
      </c>
      <c r="D78" s="83">
        <f>D79+D80+D81+D82</f>
        <v>0</v>
      </c>
      <c r="E78" s="95">
        <f>E79+E80+E81+E82</f>
        <v>0</v>
      </c>
      <c r="F78" s="123">
        <f>F79+F80+F81+F82</f>
        <v>0</v>
      </c>
      <c r="G78" s="38"/>
    </row>
    <row r="79" spans="1:7" ht="14.25">
      <c r="A79" s="2">
        <v>6800</v>
      </c>
      <c r="B79" s="15" t="s">
        <v>37</v>
      </c>
      <c r="C79" s="102"/>
      <c r="D79" s="82"/>
      <c r="E79" s="101"/>
      <c r="F79" s="126"/>
      <c r="G79" s="38"/>
    </row>
    <row r="80" spans="1:7" ht="14.25">
      <c r="A80" s="2">
        <v>6820</v>
      </c>
      <c r="B80" s="19" t="s">
        <v>83</v>
      </c>
      <c r="C80" s="102"/>
      <c r="D80" s="82"/>
      <c r="E80" s="101"/>
      <c r="F80" s="126"/>
      <c r="G80" s="38"/>
    </row>
    <row r="81" spans="1:7" ht="14.25">
      <c r="A81" s="2">
        <v>6840</v>
      </c>
      <c r="B81" s="17" t="s">
        <v>114</v>
      </c>
      <c r="C81" s="102"/>
      <c r="D81" s="82"/>
      <c r="E81" s="101"/>
      <c r="F81" s="126"/>
      <c r="G81" s="38"/>
    </row>
    <row r="82" spans="1:7" s="11" customFormat="1" ht="14.25">
      <c r="A82" s="2">
        <v>6860</v>
      </c>
      <c r="B82" s="15" t="s">
        <v>38</v>
      </c>
      <c r="C82" s="102"/>
      <c r="D82" s="82"/>
      <c r="E82" s="101"/>
      <c r="F82" s="126"/>
      <c r="G82" s="39"/>
    </row>
    <row r="83" spans="1:7" s="11" customFormat="1" ht="14.25">
      <c r="A83" s="10">
        <v>69</v>
      </c>
      <c r="B83" s="14" t="s">
        <v>39</v>
      </c>
      <c r="C83" s="73">
        <f>SUM(C84:C87)</f>
        <v>0</v>
      </c>
      <c r="D83" s="83">
        <f>SUM(D84:D87)</f>
        <v>0</v>
      </c>
      <c r="E83" s="95">
        <f>SUM(E84:E87)</f>
        <v>0</v>
      </c>
      <c r="F83" s="123">
        <f>SUM(F84:F87)</f>
        <v>0</v>
      </c>
      <c r="G83" s="39"/>
    </row>
    <row r="84" spans="1:7" s="11" customFormat="1" ht="14.25">
      <c r="A84" s="13">
        <v>6900</v>
      </c>
      <c r="B84" s="20" t="s">
        <v>113</v>
      </c>
      <c r="C84" s="73"/>
      <c r="D84" s="83"/>
      <c r="E84" s="95"/>
      <c r="F84" s="123"/>
      <c r="G84" s="39"/>
    </row>
    <row r="85" spans="1:7" ht="14.25">
      <c r="A85" s="13">
        <v>6907</v>
      </c>
      <c r="B85" s="20" t="s">
        <v>110</v>
      </c>
      <c r="C85" s="99"/>
      <c r="D85" s="88"/>
      <c r="E85" s="100"/>
      <c r="F85" s="127"/>
      <c r="G85" s="38"/>
    </row>
    <row r="86" spans="1:7" ht="14.25">
      <c r="A86" s="4">
        <v>6910</v>
      </c>
      <c r="B86" s="19" t="s">
        <v>39</v>
      </c>
      <c r="C86" s="102"/>
      <c r="D86" s="82"/>
      <c r="E86" s="101"/>
      <c r="F86" s="126"/>
      <c r="G86" s="38"/>
    </row>
    <row r="87" spans="1:7" s="11" customFormat="1" ht="14.25">
      <c r="A87" s="2">
        <v>6940</v>
      </c>
      <c r="B87" s="15" t="s">
        <v>40</v>
      </c>
      <c r="C87" s="102"/>
      <c r="D87" s="89"/>
      <c r="E87" s="101"/>
      <c r="F87" s="128"/>
      <c r="G87" s="39"/>
    </row>
    <row r="88" spans="1:7" ht="14.25">
      <c r="A88" s="10">
        <v>71</v>
      </c>
      <c r="B88" s="14" t="s">
        <v>41</v>
      </c>
      <c r="C88" s="73">
        <f>SUM(C89:C94)</f>
        <v>0</v>
      </c>
      <c r="D88" s="83">
        <f>SUM(D89:D94)</f>
        <v>0</v>
      </c>
      <c r="E88" s="95">
        <f>SUM(E89:E94)</f>
        <v>0</v>
      </c>
      <c r="F88" s="123">
        <f>SUM(F89:F94)</f>
        <v>0</v>
      </c>
      <c r="G88" s="38"/>
    </row>
    <row r="89" spans="1:7" ht="14.25">
      <c r="A89" s="2">
        <v>7100</v>
      </c>
      <c r="B89" s="15" t="s">
        <v>42</v>
      </c>
      <c r="C89" s="102"/>
      <c r="D89" s="82"/>
      <c r="E89" s="101"/>
      <c r="F89" s="126"/>
      <c r="G89" s="38"/>
    </row>
    <row r="90" spans="1:7" ht="14.25">
      <c r="A90" s="2">
        <v>7140</v>
      </c>
      <c r="B90" s="15" t="s">
        <v>43</v>
      </c>
      <c r="C90" s="102"/>
      <c r="D90" s="82"/>
      <c r="E90" s="101"/>
      <c r="F90" s="126"/>
      <c r="G90" s="38"/>
    </row>
    <row r="91" spans="1:7" ht="14.25">
      <c r="A91" s="2">
        <v>7141</v>
      </c>
      <c r="B91" s="19" t="s">
        <v>84</v>
      </c>
      <c r="C91" s="102"/>
      <c r="D91" s="82"/>
      <c r="E91" s="101"/>
      <c r="F91" s="126"/>
      <c r="G91" s="38"/>
    </row>
    <row r="92" spans="1:7" ht="14.25">
      <c r="A92" s="2">
        <v>7145</v>
      </c>
      <c r="B92" s="19" t="s">
        <v>116</v>
      </c>
      <c r="C92" s="102"/>
      <c r="D92" s="82"/>
      <c r="E92" s="101"/>
      <c r="F92" s="126"/>
      <c r="G92" s="38"/>
    </row>
    <row r="93" spans="1:7" ht="14.25">
      <c r="A93" s="2">
        <v>7150</v>
      </c>
      <c r="B93" s="19" t="s">
        <v>107</v>
      </c>
      <c r="C93" s="102"/>
      <c r="D93" s="82"/>
      <c r="E93" s="101"/>
      <c r="F93" s="126"/>
      <c r="G93" s="38"/>
    </row>
    <row r="94" spans="1:7" s="11" customFormat="1" ht="14.25">
      <c r="A94" s="2">
        <v>7190</v>
      </c>
      <c r="B94" s="15" t="s">
        <v>66</v>
      </c>
      <c r="C94" s="102"/>
      <c r="D94" s="82"/>
      <c r="E94" s="101"/>
      <c r="F94" s="126"/>
      <c r="G94" s="39"/>
    </row>
    <row r="95" spans="1:7" ht="14.25">
      <c r="A95" s="10">
        <v>73</v>
      </c>
      <c r="B95" s="14" t="s">
        <v>102</v>
      </c>
      <c r="C95" s="73">
        <f>C96+C97+C98</f>
        <v>0</v>
      </c>
      <c r="D95" s="83">
        <f>D96+D97+D98</f>
        <v>0</v>
      </c>
      <c r="E95" s="95">
        <f>E96+E97+E98</f>
        <v>0</v>
      </c>
      <c r="F95" s="123">
        <f>F96+F97+F98</f>
        <v>0</v>
      </c>
      <c r="G95" s="38"/>
    </row>
    <row r="96" spans="1:7" ht="14.25">
      <c r="A96" s="2">
        <v>7300</v>
      </c>
      <c r="B96" s="15" t="s">
        <v>45</v>
      </c>
      <c r="C96" s="102"/>
      <c r="D96" s="82"/>
      <c r="E96" s="101"/>
      <c r="F96" s="126"/>
      <c r="G96" s="38"/>
    </row>
    <row r="97" spans="1:7" ht="14.25">
      <c r="A97" s="2">
        <v>7320</v>
      </c>
      <c r="B97" s="15" t="s">
        <v>44</v>
      </c>
      <c r="C97" s="102"/>
      <c r="D97" s="82"/>
      <c r="E97" s="101"/>
      <c r="F97" s="126"/>
      <c r="G97" s="38"/>
    </row>
    <row r="98" spans="1:7" s="11" customFormat="1" ht="14.25">
      <c r="A98" s="2">
        <v>7390</v>
      </c>
      <c r="B98" s="15" t="s">
        <v>68</v>
      </c>
      <c r="C98" s="102"/>
      <c r="D98" s="82"/>
      <c r="E98" s="101"/>
      <c r="F98" s="126"/>
      <c r="G98" s="39"/>
    </row>
    <row r="99" spans="1:7" ht="14.25">
      <c r="A99" s="10">
        <v>74</v>
      </c>
      <c r="B99" s="14" t="s">
        <v>46</v>
      </c>
      <c r="C99" s="73">
        <f>SUM(C100:C101)</f>
        <v>0</v>
      </c>
      <c r="D99" s="83">
        <f>SUM(D100:D101)</f>
        <v>0</v>
      </c>
      <c r="E99" s="95">
        <f>SUM(E100:E101)</f>
        <v>0</v>
      </c>
      <c r="F99" s="123">
        <f>SUM(F100:F101)</f>
        <v>0</v>
      </c>
      <c r="G99" s="38"/>
    </row>
    <row r="100" spans="1:7" ht="14.25">
      <c r="A100" s="2">
        <v>7400</v>
      </c>
      <c r="B100" s="15" t="s">
        <v>47</v>
      </c>
      <c r="C100" s="102"/>
      <c r="D100" s="82"/>
      <c r="E100" s="101"/>
      <c r="F100" s="126"/>
      <c r="G100" s="38"/>
    </row>
    <row r="101" spans="1:7" s="11" customFormat="1" ht="14.25">
      <c r="A101" s="2">
        <v>7430</v>
      </c>
      <c r="B101" s="15" t="s">
        <v>78</v>
      </c>
      <c r="C101" s="102"/>
      <c r="D101" s="82"/>
      <c r="E101" s="101"/>
      <c r="F101" s="126"/>
      <c r="G101" s="39"/>
    </row>
    <row r="102" spans="1:7" ht="14.25">
      <c r="A102" s="10">
        <v>75</v>
      </c>
      <c r="B102" s="14" t="s">
        <v>48</v>
      </c>
      <c r="C102" s="73">
        <f>C103</f>
        <v>0</v>
      </c>
      <c r="D102" s="83">
        <f>D103</f>
        <v>0</v>
      </c>
      <c r="E102" s="95">
        <f>E103</f>
        <v>0</v>
      </c>
      <c r="F102" s="123">
        <f>F103</f>
        <v>0</v>
      </c>
      <c r="G102" s="38"/>
    </row>
    <row r="103" spans="1:7" s="11" customFormat="1" ht="14.25">
      <c r="A103" s="2">
        <v>7500</v>
      </c>
      <c r="B103" s="15" t="s">
        <v>48</v>
      </c>
      <c r="C103" s="102"/>
      <c r="D103" s="82"/>
      <c r="E103" s="101"/>
      <c r="F103" s="126"/>
      <c r="G103" s="39"/>
    </row>
    <row r="104" spans="1:7" ht="14.25">
      <c r="A104" s="10">
        <v>77</v>
      </c>
      <c r="B104" s="14" t="s">
        <v>49</v>
      </c>
      <c r="C104" s="73">
        <f>SUM(C105:C109)</f>
        <v>140</v>
      </c>
      <c r="D104" s="83">
        <f>SUM(D105:D109)</f>
        <v>364</v>
      </c>
      <c r="E104" s="95">
        <f>SUM(E105:E109)</f>
        <v>0</v>
      </c>
      <c r="F104" s="123">
        <f>SUM(F105:F109)</f>
        <v>0</v>
      </c>
      <c r="G104" s="38"/>
    </row>
    <row r="105" spans="1:7" ht="14.25">
      <c r="A105" s="2">
        <v>7710</v>
      </c>
      <c r="B105" s="15" t="s">
        <v>50</v>
      </c>
      <c r="C105" s="102"/>
      <c r="D105" s="82"/>
      <c r="E105" s="101"/>
      <c r="F105" s="126"/>
      <c r="G105" s="38"/>
    </row>
    <row r="106" spans="1:7" ht="14.25">
      <c r="A106" s="2">
        <v>7770</v>
      </c>
      <c r="B106" s="15" t="s">
        <v>51</v>
      </c>
      <c r="C106" s="102"/>
      <c r="D106" s="82"/>
      <c r="E106" s="101"/>
      <c r="F106" s="126"/>
      <c r="G106" s="38"/>
    </row>
    <row r="107" spans="1:7" ht="14.25">
      <c r="A107" s="2">
        <v>7790</v>
      </c>
      <c r="B107" s="15" t="s">
        <v>52</v>
      </c>
      <c r="C107" s="102"/>
      <c r="D107" s="82"/>
      <c r="E107" s="101"/>
      <c r="F107" s="126"/>
      <c r="G107" s="38"/>
    </row>
    <row r="108" spans="1:7" ht="14.25">
      <c r="A108" s="2">
        <v>7791</v>
      </c>
      <c r="B108" s="15" t="s">
        <v>53</v>
      </c>
      <c r="C108" s="102">
        <v>140</v>
      </c>
      <c r="D108" s="82">
        <v>364</v>
      </c>
      <c r="E108" s="101"/>
      <c r="F108" s="126"/>
      <c r="G108" s="38"/>
    </row>
    <row r="109" spans="1:7" ht="14.25">
      <c r="A109" s="2">
        <v>7830</v>
      </c>
      <c r="B109" s="15" t="s">
        <v>88</v>
      </c>
      <c r="C109" s="102"/>
      <c r="D109" s="82"/>
      <c r="E109" s="101"/>
      <c r="F109" s="126"/>
      <c r="G109" s="38"/>
    </row>
    <row r="110" spans="1:7" ht="15" thickBot="1">
      <c r="A110" s="52"/>
      <c r="B110" s="56" t="s">
        <v>72</v>
      </c>
      <c r="C110" s="76">
        <f>C33+C40+C45+C48+C51+C53+C59+C64+C72+C76+C78+C83+C88+C95+C99+C102+C104</f>
        <v>10383</v>
      </c>
      <c r="D110" s="86">
        <f>D33+D40+D45+D48+D51+D53+D59+D64+D72+D76+D78+D83+D88+D95+D99+D102+D104</f>
        <v>4616</v>
      </c>
      <c r="E110" s="97">
        <f>E33+E40+E45+E48+E51+E53+E59+E64+E72+E76+E78+E83+E88+E95+E99+E102+E104</f>
        <v>13000</v>
      </c>
      <c r="F110" s="124">
        <f>F33+F40+F45+F48+F51+F53+F59+F64+F72+F76+F78+F83+F88+F95+F99+F102+F104</f>
        <v>0</v>
      </c>
      <c r="G110" s="55"/>
    </row>
    <row r="111" spans="1:7" s="5" customFormat="1" ht="15" thickTop="1">
      <c r="A111" s="47"/>
      <c r="B111" s="50"/>
      <c r="C111" s="103"/>
      <c r="D111" s="114"/>
      <c r="E111" s="98"/>
      <c r="F111" s="120"/>
      <c r="G111" s="58"/>
    </row>
    <row r="112" spans="1:7" ht="14.25">
      <c r="A112" s="1">
        <v>80</v>
      </c>
      <c r="B112" s="16" t="s">
        <v>54</v>
      </c>
      <c r="C112" s="74">
        <f>SUM(C113:C114)</f>
        <v>0</v>
      </c>
      <c r="D112" s="85">
        <f>SUM(D113:D114)</f>
        <v>0</v>
      </c>
      <c r="E112" s="96">
        <f>SUM(E113:E114)</f>
        <v>0</v>
      </c>
      <c r="F112" s="122">
        <f>SUM(F113:F114)</f>
        <v>0</v>
      </c>
      <c r="G112" s="38"/>
    </row>
    <row r="113" spans="1:7" ht="14.25">
      <c r="A113" s="2">
        <v>8050</v>
      </c>
      <c r="B113" s="15" t="s">
        <v>55</v>
      </c>
      <c r="C113" s="102"/>
      <c r="D113" s="82"/>
      <c r="E113" s="101"/>
      <c r="F113" s="126"/>
      <c r="G113" s="38"/>
    </row>
    <row r="114" spans="1:7" ht="14.25">
      <c r="A114" s="2">
        <v>8070</v>
      </c>
      <c r="B114" s="15" t="s">
        <v>56</v>
      </c>
      <c r="C114" s="102"/>
      <c r="D114" s="82"/>
      <c r="E114" s="101"/>
      <c r="F114" s="126"/>
      <c r="G114" s="38"/>
    </row>
    <row r="115" spans="1:7" s="5" customFormat="1" ht="14.25">
      <c r="A115" s="2"/>
      <c r="B115" s="16" t="s">
        <v>73</v>
      </c>
      <c r="C115" s="102">
        <f>SUM(C113:C114)</f>
        <v>0</v>
      </c>
      <c r="D115" s="82">
        <f>SUM(D113:D114)</f>
        <v>0</v>
      </c>
      <c r="E115" s="101">
        <f>SUM(E113:E114)</f>
        <v>0</v>
      </c>
      <c r="F115" s="126">
        <f>SUM(F113:F114)</f>
        <v>0</v>
      </c>
      <c r="G115" s="40"/>
    </row>
    <row r="116" spans="1:7" ht="14.25">
      <c r="A116" s="1">
        <v>81</v>
      </c>
      <c r="B116" s="16" t="s">
        <v>57</v>
      </c>
      <c r="C116" s="74">
        <f>SUM(C117:C118)</f>
        <v>0</v>
      </c>
      <c r="D116" s="85">
        <f>SUM(D117:D118)</f>
        <v>0</v>
      </c>
      <c r="E116" s="96">
        <f>SUM(E117:E118)</f>
        <v>0</v>
      </c>
      <c r="F116" s="122">
        <f>SUM(F117:F118)</f>
        <v>0</v>
      </c>
      <c r="G116" s="38"/>
    </row>
    <row r="117" spans="1:7" ht="14.25">
      <c r="A117" s="2">
        <v>8150</v>
      </c>
      <c r="B117" s="15" t="s">
        <v>58</v>
      </c>
      <c r="C117" s="102"/>
      <c r="D117" s="82"/>
      <c r="E117" s="101"/>
      <c r="F117" s="126"/>
      <c r="G117" s="38"/>
    </row>
    <row r="118" spans="1:7" ht="14.25">
      <c r="A118" s="2">
        <v>8170</v>
      </c>
      <c r="B118" s="15" t="s">
        <v>59</v>
      </c>
      <c r="C118" s="102"/>
      <c r="D118" s="82"/>
      <c r="E118" s="101"/>
      <c r="F118" s="126"/>
      <c r="G118" s="38"/>
    </row>
    <row r="119" spans="1:7" ht="14.25">
      <c r="A119" s="2"/>
      <c r="B119" s="16" t="s">
        <v>74</v>
      </c>
      <c r="C119" s="102">
        <f>SUM(C117:C118)</f>
        <v>0</v>
      </c>
      <c r="D119" s="82">
        <f>SUM(D117:D118)</f>
        <v>0</v>
      </c>
      <c r="E119" s="101">
        <f>SUM(E117:E118)</f>
        <v>0</v>
      </c>
      <c r="F119" s="126">
        <f>SUM(F117:F118)</f>
        <v>0</v>
      </c>
      <c r="G119" s="38"/>
    </row>
    <row r="120" spans="1:7" ht="14.25">
      <c r="A120" s="3"/>
      <c r="B120" s="3"/>
      <c r="C120" s="102"/>
      <c r="D120" s="82"/>
      <c r="E120" s="101"/>
      <c r="F120" s="126"/>
      <c r="G120" s="38"/>
    </row>
    <row r="121" spans="1:7" ht="15" thickBot="1">
      <c r="A121" s="53"/>
      <c r="B121" s="56" t="s">
        <v>75</v>
      </c>
      <c r="C121" s="76">
        <f>SUM(C31-C110+C115-C119)</f>
        <v>-10383</v>
      </c>
      <c r="D121" s="86">
        <f>SUM(D31-D110+D115-D119)</f>
        <v>-4616</v>
      </c>
      <c r="E121" s="97">
        <f>SUM(E31-E110+E115-E119)</f>
        <v>-13000</v>
      </c>
      <c r="F121" s="124">
        <f>SUM(F31-F110+F115-F119)</f>
        <v>0</v>
      </c>
      <c r="G121" s="55"/>
    </row>
    <row r="122" ht="15" thickTop="1"/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1" r:id="rId1"/>
  <headerFooter>
    <oddHeader>&amp;C&amp;"-,Fet"&amp;14BUDSJETT RINDAL IL 2021</oddHeader>
    <oddFooter xml:space="preserve">&amp;CSide &amp;P av &amp;N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zoomScalePageLayoutView="0" workbookViewId="0" topLeftCell="A1">
      <pane ySplit="1" topLeftCell="A21" activePane="bottomLeft" state="frozen"/>
      <selection pane="topLeft" activeCell="F6" sqref="F6"/>
      <selection pane="bottomLeft" activeCell="H27" sqref="H27"/>
    </sheetView>
  </sheetViews>
  <sheetFormatPr defaultColWidth="11.421875" defaultRowHeight="15"/>
  <cols>
    <col min="1" max="1" width="5.00390625" style="0" customWidth="1"/>
    <col min="2" max="2" width="33.421875" style="0" customWidth="1"/>
    <col min="3" max="3" width="14.421875" style="69" customWidth="1"/>
    <col min="4" max="4" width="13.421875" style="12" customWidth="1"/>
    <col min="5" max="5" width="14.421875" style="69" customWidth="1"/>
    <col min="6" max="6" width="13.421875" style="32" customWidth="1"/>
    <col min="7" max="7" width="58.140625" style="0" bestFit="1" customWidth="1"/>
    <col min="8" max="13" width="11.421875" style="0" customWidth="1"/>
  </cols>
  <sheetData>
    <row r="1" spans="1:7" ht="26.25" thickBot="1">
      <c r="A1" s="35" t="s">
        <v>204</v>
      </c>
      <c r="B1" s="37"/>
      <c r="C1" s="132" t="s">
        <v>122</v>
      </c>
      <c r="D1" s="80" t="s">
        <v>193</v>
      </c>
      <c r="E1" s="145" t="s">
        <v>124</v>
      </c>
      <c r="F1" s="91" t="s">
        <v>192</v>
      </c>
      <c r="G1" s="60" t="s">
        <v>115</v>
      </c>
    </row>
    <row r="2" spans="1:7" s="11" customFormat="1" ht="14.25">
      <c r="A2" s="22">
        <v>30</v>
      </c>
      <c r="B2" s="23" t="s">
        <v>0</v>
      </c>
      <c r="C2" s="71">
        <f>SUM(C3:C8)</f>
        <v>22464</v>
      </c>
      <c r="D2" s="81">
        <f>SUM(D3:D8)</f>
        <v>7344</v>
      </c>
      <c r="E2" s="71">
        <f>SUM(E3:E8)</f>
        <v>30000</v>
      </c>
      <c r="F2" s="26">
        <f>SUM(F3:F8)</f>
        <v>10000</v>
      </c>
      <c r="G2" s="59"/>
    </row>
    <row r="3" spans="1:7" ht="14.25">
      <c r="A3" s="2">
        <v>3000</v>
      </c>
      <c r="B3" s="15" t="s">
        <v>1</v>
      </c>
      <c r="C3" s="102">
        <v>22464</v>
      </c>
      <c r="D3" s="112">
        <v>7344</v>
      </c>
      <c r="E3" s="102">
        <v>30000</v>
      </c>
      <c r="F3" s="33">
        <v>10000</v>
      </c>
      <c r="G3" s="38"/>
    </row>
    <row r="4" spans="1:7" ht="14.25">
      <c r="A4" s="2">
        <v>3001</v>
      </c>
      <c r="B4" s="15" t="s">
        <v>8</v>
      </c>
      <c r="C4" s="102"/>
      <c r="D4" s="112"/>
      <c r="E4" s="102"/>
      <c r="F4" s="33"/>
      <c r="G4" s="38"/>
    </row>
    <row r="5" spans="1:7" ht="14.25">
      <c r="A5" s="2">
        <v>3002</v>
      </c>
      <c r="B5" s="15" t="s">
        <v>60</v>
      </c>
      <c r="C5" s="102"/>
      <c r="D5" s="112"/>
      <c r="E5" s="102"/>
      <c r="F5" s="33"/>
      <c r="G5" s="38"/>
    </row>
    <row r="6" spans="1:7" ht="14.25">
      <c r="A6" s="2">
        <v>3020</v>
      </c>
      <c r="B6" s="15" t="s">
        <v>2</v>
      </c>
      <c r="C6" s="102"/>
      <c r="D6" s="112"/>
      <c r="E6" s="102"/>
      <c r="F6" s="33"/>
      <c r="G6" s="38"/>
    </row>
    <row r="7" spans="1:7" ht="14.25">
      <c r="A7" s="2">
        <v>3030</v>
      </c>
      <c r="B7" s="15" t="s">
        <v>77</v>
      </c>
      <c r="C7" s="102"/>
      <c r="D7" s="112"/>
      <c r="E7" s="102"/>
      <c r="F7" s="33"/>
      <c r="G7" s="38"/>
    </row>
    <row r="8" spans="1:7" ht="14.25">
      <c r="A8" s="2">
        <v>3063</v>
      </c>
      <c r="B8" s="15" t="s">
        <v>85</v>
      </c>
      <c r="C8" s="102"/>
      <c r="D8" s="112"/>
      <c r="E8" s="102"/>
      <c r="F8" s="33"/>
      <c r="G8" s="38"/>
    </row>
    <row r="9" spans="1:7" s="11" customFormat="1" ht="14.25">
      <c r="A9" s="10">
        <v>32</v>
      </c>
      <c r="B9" s="14" t="s">
        <v>3</v>
      </c>
      <c r="C9" s="73">
        <f>SUM(C10:C15)</f>
        <v>38050</v>
      </c>
      <c r="D9" s="83">
        <f>SUM(D10:D15)</f>
        <v>36850</v>
      </c>
      <c r="E9" s="73">
        <f>SUM(E10:E15)</f>
        <v>77500</v>
      </c>
      <c r="F9" s="28">
        <f>SUM(F10:F15)</f>
        <v>45000</v>
      </c>
      <c r="G9" s="39"/>
    </row>
    <row r="10" spans="1:7" ht="14.25">
      <c r="A10" s="2">
        <v>3202</v>
      </c>
      <c r="B10" s="15" t="s">
        <v>6</v>
      </c>
      <c r="C10" s="102">
        <v>36850</v>
      </c>
      <c r="D10" s="112">
        <v>30200</v>
      </c>
      <c r="E10" s="102">
        <v>77500</v>
      </c>
      <c r="F10" s="33">
        <v>45000</v>
      </c>
      <c r="G10" s="38" t="s">
        <v>207</v>
      </c>
    </row>
    <row r="11" spans="1:7" ht="14.25">
      <c r="A11" s="2">
        <v>3203</v>
      </c>
      <c r="B11" s="15" t="s">
        <v>7</v>
      </c>
      <c r="C11" s="102"/>
      <c r="D11" s="112">
        <v>400</v>
      </c>
      <c r="E11" s="102"/>
      <c r="F11" s="33"/>
      <c r="G11" s="38"/>
    </row>
    <row r="12" spans="1:7" ht="14.25">
      <c r="A12" s="2">
        <v>3204</v>
      </c>
      <c r="B12" s="15" t="s">
        <v>9</v>
      </c>
      <c r="C12" s="102"/>
      <c r="D12" s="112"/>
      <c r="E12" s="102"/>
      <c r="F12" s="33"/>
      <c r="G12" s="38"/>
    </row>
    <row r="13" spans="1:7" ht="14.25">
      <c r="A13" s="2">
        <v>3205</v>
      </c>
      <c r="B13" s="15" t="s">
        <v>10</v>
      </c>
      <c r="C13" s="102"/>
      <c r="D13" s="112"/>
      <c r="E13" s="102"/>
      <c r="F13" s="33"/>
      <c r="G13" s="38"/>
    </row>
    <row r="14" spans="1:7" ht="14.25">
      <c r="A14" s="2">
        <v>3209</v>
      </c>
      <c r="B14" s="15" t="s">
        <v>69</v>
      </c>
      <c r="C14" s="102">
        <v>1200</v>
      </c>
      <c r="D14" s="112">
        <v>6250</v>
      </c>
      <c r="E14" s="102"/>
      <c r="F14" s="33"/>
      <c r="G14" s="38"/>
    </row>
    <row r="15" spans="1:7" ht="14.25">
      <c r="A15" s="2">
        <v>3210</v>
      </c>
      <c r="B15" s="15" t="s">
        <v>11</v>
      </c>
      <c r="C15" s="102"/>
      <c r="D15" s="112"/>
      <c r="E15" s="102"/>
      <c r="F15" s="33"/>
      <c r="G15" s="38"/>
    </row>
    <row r="16" spans="1:7" s="11" customFormat="1" ht="14.25">
      <c r="A16" s="10">
        <v>34</v>
      </c>
      <c r="B16" s="14" t="s">
        <v>12</v>
      </c>
      <c r="C16" s="73">
        <f>C17</f>
        <v>5000</v>
      </c>
      <c r="D16" s="83">
        <f>D17</f>
        <v>7000</v>
      </c>
      <c r="E16" s="73">
        <f>E17</f>
        <v>165000</v>
      </c>
      <c r="F16" s="28">
        <f>F17</f>
        <v>76000</v>
      </c>
      <c r="G16" s="39"/>
    </row>
    <row r="17" spans="1:7" ht="14.25">
      <c r="A17" s="2">
        <v>3410</v>
      </c>
      <c r="B17" s="15" t="s">
        <v>13</v>
      </c>
      <c r="C17" s="102">
        <v>5000</v>
      </c>
      <c r="D17" s="112">
        <v>7000</v>
      </c>
      <c r="E17" s="102">
        <v>165000</v>
      </c>
      <c r="F17" s="33">
        <v>76000</v>
      </c>
      <c r="G17" s="38" t="s">
        <v>208</v>
      </c>
    </row>
    <row r="18" spans="1:7" s="5" customFormat="1" ht="14.25">
      <c r="A18" s="10">
        <v>36</v>
      </c>
      <c r="B18" s="14" t="s">
        <v>104</v>
      </c>
      <c r="C18" s="74">
        <f>SUM(C19:C21)</f>
        <v>0</v>
      </c>
      <c r="D18" s="85">
        <f>SUM(D19:D21)</f>
        <v>0</v>
      </c>
      <c r="E18" s="74">
        <f>SUM(E19:E21)</f>
        <v>0</v>
      </c>
      <c r="F18" s="29">
        <f>SUM(F19:F21)</f>
        <v>0</v>
      </c>
      <c r="G18" s="40"/>
    </row>
    <row r="19" spans="1:7" ht="14.25">
      <c r="A19" s="2">
        <v>3600</v>
      </c>
      <c r="B19" s="15" t="s">
        <v>105</v>
      </c>
      <c r="C19" s="102"/>
      <c r="D19" s="112"/>
      <c r="E19" s="102"/>
      <c r="F19" s="33"/>
      <c r="G19" s="38"/>
    </row>
    <row r="20" spans="1:7" ht="14.25">
      <c r="A20" s="2">
        <v>3601</v>
      </c>
      <c r="B20" s="15" t="s">
        <v>106</v>
      </c>
      <c r="C20" s="102"/>
      <c r="D20" s="112"/>
      <c r="E20" s="102"/>
      <c r="F20" s="33"/>
      <c r="G20" s="38"/>
    </row>
    <row r="21" spans="1:7" ht="14.25">
      <c r="A21" s="2">
        <v>3605</v>
      </c>
      <c r="B21" s="15" t="s">
        <v>109</v>
      </c>
      <c r="C21" s="102"/>
      <c r="D21" s="112"/>
      <c r="E21" s="102"/>
      <c r="F21" s="33"/>
      <c r="G21" s="38"/>
    </row>
    <row r="22" spans="1:7" ht="14.25">
      <c r="A22" s="1">
        <v>39</v>
      </c>
      <c r="B22" s="16" t="s">
        <v>17</v>
      </c>
      <c r="C22" s="74">
        <f>SUM(C23:C30)</f>
        <v>25550</v>
      </c>
      <c r="D22" s="85">
        <f>SUM(D23:D30)</f>
        <v>50995</v>
      </c>
      <c r="E22" s="74">
        <f>SUM(E23:E30)</f>
        <v>35000</v>
      </c>
      <c r="F22" s="29">
        <f>SUM(F23:F30)</f>
        <v>0</v>
      </c>
      <c r="G22" s="38"/>
    </row>
    <row r="23" spans="1:7" ht="14.25">
      <c r="A23" s="8">
        <v>3900</v>
      </c>
      <c r="B23" s="17" t="s">
        <v>90</v>
      </c>
      <c r="C23" s="102"/>
      <c r="D23" s="112"/>
      <c r="E23" s="102"/>
      <c r="F23" s="33"/>
      <c r="G23" s="38"/>
    </row>
    <row r="24" spans="1:7" ht="14.25">
      <c r="A24" s="2">
        <v>3901</v>
      </c>
      <c r="B24" s="15" t="s">
        <v>15</v>
      </c>
      <c r="C24" s="102"/>
      <c r="D24" s="112"/>
      <c r="E24" s="102"/>
      <c r="F24" s="33"/>
      <c r="G24" s="38"/>
    </row>
    <row r="25" spans="1:7" ht="14.25">
      <c r="A25" s="2">
        <v>3902</v>
      </c>
      <c r="B25" s="15" t="s">
        <v>16</v>
      </c>
      <c r="C25" s="102"/>
      <c r="D25" s="112"/>
      <c r="E25" s="102"/>
      <c r="F25" s="33"/>
      <c r="G25" s="38"/>
    </row>
    <row r="26" spans="1:7" ht="14.25">
      <c r="A26" s="2">
        <v>3903</v>
      </c>
      <c r="B26" s="15" t="s">
        <v>89</v>
      </c>
      <c r="C26" s="102">
        <v>50</v>
      </c>
      <c r="D26" s="112"/>
      <c r="E26" s="102"/>
      <c r="F26" s="33"/>
      <c r="G26" s="38"/>
    </row>
    <row r="27" spans="1:7" ht="14.25">
      <c r="A27" s="2">
        <v>3904</v>
      </c>
      <c r="B27" s="19" t="s">
        <v>78</v>
      </c>
      <c r="C27" s="102">
        <v>25500</v>
      </c>
      <c r="D27" s="112">
        <v>50995</v>
      </c>
      <c r="E27" s="102">
        <v>35000</v>
      </c>
      <c r="F27" s="33"/>
      <c r="G27" s="46" t="s">
        <v>164</v>
      </c>
    </row>
    <row r="28" spans="1:7" ht="14.25">
      <c r="A28" s="2">
        <v>3909</v>
      </c>
      <c r="B28" s="15" t="s">
        <v>14</v>
      </c>
      <c r="C28" s="102"/>
      <c r="D28" s="112"/>
      <c r="E28" s="102"/>
      <c r="F28" s="33"/>
      <c r="G28" s="38"/>
    </row>
    <row r="29" spans="1:7" ht="14.25">
      <c r="A29" s="2">
        <v>3920</v>
      </c>
      <c r="B29" s="15" t="s">
        <v>4</v>
      </c>
      <c r="C29" s="102"/>
      <c r="D29" s="112"/>
      <c r="E29" s="102"/>
      <c r="F29" s="33"/>
      <c r="G29" s="38"/>
    </row>
    <row r="30" spans="1:7" ht="14.25">
      <c r="A30" s="2">
        <v>3930</v>
      </c>
      <c r="B30" s="15" t="s">
        <v>5</v>
      </c>
      <c r="C30" s="102"/>
      <c r="D30" s="112"/>
      <c r="E30" s="102"/>
      <c r="F30" s="33"/>
      <c r="G30" s="38"/>
    </row>
    <row r="31" spans="1:7" ht="15" thickBot="1">
      <c r="A31" s="52"/>
      <c r="B31" s="56" t="s">
        <v>71</v>
      </c>
      <c r="C31" s="76">
        <f>C2+C9+C16+C22+C18</f>
        <v>91064</v>
      </c>
      <c r="D31" s="86">
        <f>D2+D9+D16+D22+D18</f>
        <v>102189</v>
      </c>
      <c r="E31" s="76">
        <f>E2+E9+E16+E22+E18</f>
        <v>307500</v>
      </c>
      <c r="F31" s="54">
        <f>F2+F9+F16+F22+F18</f>
        <v>131000</v>
      </c>
      <c r="G31" s="55"/>
    </row>
    <row r="32" spans="1:7" ht="15" thickTop="1">
      <c r="A32" s="24"/>
      <c r="B32" s="50"/>
      <c r="C32" s="103"/>
      <c r="D32" s="114"/>
      <c r="E32" s="103"/>
      <c r="F32" s="34"/>
      <c r="G32" s="49"/>
    </row>
    <row r="33" spans="1:7" s="11" customFormat="1" ht="14.25">
      <c r="A33" s="10">
        <v>43</v>
      </c>
      <c r="B33" s="14" t="s">
        <v>95</v>
      </c>
      <c r="C33" s="73">
        <f>SUM(C34:C39)</f>
        <v>43500</v>
      </c>
      <c r="D33" s="83">
        <f>SUM(D34:D39)</f>
        <v>15000</v>
      </c>
      <c r="E33" s="73">
        <f>SUM(E34:E39)</f>
        <v>5000</v>
      </c>
      <c r="F33" s="28">
        <f>SUM(F34:F39)</f>
        <v>0</v>
      </c>
      <c r="G33" s="39"/>
    </row>
    <row r="34" spans="1:7" ht="14.25">
      <c r="A34" s="2">
        <v>4300</v>
      </c>
      <c r="B34" s="15" t="s">
        <v>62</v>
      </c>
      <c r="C34" s="102">
        <v>43500</v>
      </c>
      <c r="D34" s="112"/>
      <c r="E34" s="102"/>
      <c r="F34" s="33"/>
      <c r="G34" s="38"/>
    </row>
    <row r="35" spans="1:7" ht="14.25">
      <c r="A35" s="2">
        <v>4301</v>
      </c>
      <c r="B35" s="15" t="s">
        <v>61</v>
      </c>
      <c r="C35" s="102"/>
      <c r="D35" s="112"/>
      <c r="E35" s="102"/>
      <c r="F35" s="33"/>
      <c r="G35" s="38"/>
    </row>
    <row r="36" spans="1:7" ht="14.25">
      <c r="A36" s="2">
        <v>4330</v>
      </c>
      <c r="B36" s="15" t="s">
        <v>76</v>
      </c>
      <c r="C36" s="102"/>
      <c r="D36" s="112"/>
      <c r="E36" s="102"/>
      <c r="F36" s="33"/>
      <c r="G36" s="38"/>
    </row>
    <row r="37" spans="1:7" ht="14.25">
      <c r="A37" s="2">
        <v>4340</v>
      </c>
      <c r="B37" s="15" t="s">
        <v>18</v>
      </c>
      <c r="C37" s="102">
        <v>0</v>
      </c>
      <c r="D37" s="112">
        <v>0</v>
      </c>
      <c r="E37" s="102">
        <v>5000</v>
      </c>
      <c r="F37" s="33"/>
      <c r="G37" s="38"/>
    </row>
    <row r="38" spans="1:7" ht="14.25">
      <c r="A38" s="2">
        <v>4341</v>
      </c>
      <c r="B38" s="15" t="s">
        <v>19</v>
      </c>
      <c r="C38" s="102"/>
      <c r="D38" s="112"/>
      <c r="E38" s="102"/>
      <c r="F38" s="33"/>
      <c r="G38" s="38"/>
    </row>
    <row r="39" spans="1:7" ht="14.25">
      <c r="A39" s="2">
        <v>4342</v>
      </c>
      <c r="B39" s="15" t="s">
        <v>64</v>
      </c>
      <c r="C39" s="102"/>
      <c r="D39" s="112">
        <v>15000</v>
      </c>
      <c r="E39" s="102"/>
      <c r="F39" s="33"/>
      <c r="G39" s="38"/>
    </row>
    <row r="40" spans="1:7" s="11" customFormat="1" ht="14.25">
      <c r="A40" s="10">
        <v>45</v>
      </c>
      <c r="B40" s="14" t="s">
        <v>103</v>
      </c>
      <c r="C40" s="73">
        <f>SUM(C41:C44)</f>
        <v>0</v>
      </c>
      <c r="D40" s="83">
        <f>SUM(D41:D44)</f>
        <v>0</v>
      </c>
      <c r="E40" s="73">
        <f>SUM(E41:E43)</f>
        <v>0</v>
      </c>
      <c r="F40" s="28">
        <f>SUM(F41:F43)</f>
        <v>0</v>
      </c>
      <c r="G40" s="39"/>
    </row>
    <row r="41" spans="1:7" ht="14.25">
      <c r="A41" s="2">
        <v>4500</v>
      </c>
      <c r="B41" s="15" t="s">
        <v>70</v>
      </c>
      <c r="C41" s="102"/>
      <c r="D41" s="112"/>
      <c r="E41" s="102"/>
      <c r="F41" s="33"/>
      <c r="G41" s="38"/>
    </row>
    <row r="42" spans="1:7" ht="14.25">
      <c r="A42" s="2">
        <v>4510</v>
      </c>
      <c r="B42" s="19" t="s">
        <v>79</v>
      </c>
      <c r="C42" s="102"/>
      <c r="D42" s="112"/>
      <c r="E42" s="102"/>
      <c r="F42" s="33"/>
      <c r="G42" s="38"/>
    </row>
    <row r="43" spans="1:7" ht="14.25">
      <c r="A43" s="2">
        <v>4520</v>
      </c>
      <c r="B43" s="19" t="s">
        <v>80</v>
      </c>
      <c r="C43" s="102"/>
      <c r="D43" s="112"/>
      <c r="E43" s="102"/>
      <c r="F43" s="33"/>
      <c r="G43" s="38"/>
    </row>
    <row r="44" spans="1:7" ht="14.25">
      <c r="A44" s="2">
        <v>4531</v>
      </c>
      <c r="B44" s="19" t="s">
        <v>112</v>
      </c>
      <c r="C44" s="73"/>
      <c r="D44" s="83"/>
      <c r="E44" s="73"/>
      <c r="F44" s="28"/>
      <c r="G44" s="38"/>
    </row>
    <row r="45" spans="1:7" s="11" customFormat="1" ht="14.25">
      <c r="A45" s="10">
        <v>50</v>
      </c>
      <c r="B45" s="14" t="s">
        <v>20</v>
      </c>
      <c r="C45" s="73">
        <f>SUM(C46:C47)</f>
        <v>0</v>
      </c>
      <c r="D45" s="73">
        <f>SUM(D46:D47)</f>
        <v>0</v>
      </c>
      <c r="E45" s="73">
        <f>SUM(E46:E47)</f>
        <v>0</v>
      </c>
      <c r="F45" s="73">
        <f>SUM(F46:F47)</f>
        <v>0</v>
      </c>
      <c r="G45" s="39"/>
    </row>
    <row r="46" spans="1:7" ht="14.25">
      <c r="A46" s="2">
        <v>5000</v>
      </c>
      <c r="B46" s="15" t="s">
        <v>21</v>
      </c>
      <c r="C46" s="102"/>
      <c r="D46" s="112"/>
      <c r="E46" s="102"/>
      <c r="F46" s="33"/>
      <c r="G46" s="38"/>
    </row>
    <row r="47" spans="1:7" ht="14.25">
      <c r="A47" s="2">
        <v>5092</v>
      </c>
      <c r="B47" s="15" t="s">
        <v>108</v>
      </c>
      <c r="C47" s="73"/>
      <c r="D47" s="83"/>
      <c r="E47" s="73"/>
      <c r="F47" s="28"/>
      <c r="G47" s="38"/>
    </row>
    <row r="48" spans="1:7" s="11" customFormat="1" ht="14.25">
      <c r="A48" s="10">
        <v>55</v>
      </c>
      <c r="B48" s="14" t="s">
        <v>22</v>
      </c>
      <c r="C48" s="74">
        <f>C49+C50</f>
        <v>0</v>
      </c>
      <c r="D48" s="85">
        <f>D49+D50</f>
        <v>0</v>
      </c>
      <c r="E48" s="74">
        <f>E49+E50</f>
        <v>0</v>
      </c>
      <c r="F48" s="29">
        <f>F49+F50</f>
        <v>0</v>
      </c>
      <c r="G48" s="39"/>
    </row>
    <row r="49" spans="1:7" ht="14.25">
      <c r="A49" s="2">
        <v>5500</v>
      </c>
      <c r="B49" s="15" t="s">
        <v>22</v>
      </c>
      <c r="C49" s="102"/>
      <c r="D49" s="112"/>
      <c r="E49" s="102"/>
      <c r="F49" s="33"/>
      <c r="G49" s="38"/>
    </row>
    <row r="50" spans="1:7" ht="14.25">
      <c r="A50" s="2">
        <v>5990</v>
      </c>
      <c r="B50" s="15" t="s">
        <v>86</v>
      </c>
      <c r="C50" s="153"/>
      <c r="D50" s="144"/>
      <c r="E50" s="154"/>
      <c r="F50" s="155"/>
      <c r="G50" s="38"/>
    </row>
    <row r="51" spans="1:7" s="11" customFormat="1" ht="14.25">
      <c r="A51" s="10">
        <v>62</v>
      </c>
      <c r="B51" s="14" t="s">
        <v>96</v>
      </c>
      <c r="C51" s="73">
        <f>C52</f>
        <v>0</v>
      </c>
      <c r="D51" s="73">
        <f>D52</f>
        <v>1220.12</v>
      </c>
      <c r="E51" s="73">
        <f>E52</f>
        <v>2000</v>
      </c>
      <c r="F51" s="28">
        <f>F52</f>
        <v>2000</v>
      </c>
      <c r="G51" s="39"/>
    </row>
    <row r="52" spans="1:7" ht="14.25">
      <c r="A52" s="2">
        <v>6250</v>
      </c>
      <c r="B52" s="15" t="s">
        <v>23</v>
      </c>
      <c r="C52" s="73"/>
      <c r="D52" s="144">
        <v>1220.12</v>
      </c>
      <c r="E52" s="102">
        <v>2000</v>
      </c>
      <c r="F52" s="33">
        <v>2000</v>
      </c>
      <c r="G52" s="38"/>
    </row>
    <row r="53" spans="1:7" s="11" customFormat="1" ht="14.25">
      <c r="A53" s="10">
        <v>63</v>
      </c>
      <c r="B53" s="14" t="s">
        <v>97</v>
      </c>
      <c r="C53" s="73">
        <f>SUM(C54:C57)</f>
        <v>0</v>
      </c>
      <c r="D53" s="73">
        <f>SUM(D54:D57)</f>
        <v>0</v>
      </c>
      <c r="E53" s="73">
        <f>SUM(E54:E57)</f>
        <v>0</v>
      </c>
      <c r="F53" s="28">
        <f>SUM(F54:F57)</f>
        <v>0</v>
      </c>
      <c r="G53" s="39"/>
    </row>
    <row r="54" spans="1:7" ht="14.25">
      <c r="A54" s="2">
        <v>6300</v>
      </c>
      <c r="B54" s="15" t="s">
        <v>24</v>
      </c>
      <c r="C54" s="102"/>
      <c r="D54" s="112"/>
      <c r="E54" s="102"/>
      <c r="F54" s="33"/>
      <c r="G54" s="38"/>
    </row>
    <row r="55" spans="1:7" ht="14.25">
      <c r="A55" s="2">
        <v>6320</v>
      </c>
      <c r="B55" s="15" t="s">
        <v>25</v>
      </c>
      <c r="C55" s="102"/>
      <c r="D55" s="112"/>
      <c r="E55" s="102"/>
      <c r="F55" s="33"/>
      <c r="G55" s="38"/>
    </row>
    <row r="56" spans="1:7" ht="14.25">
      <c r="A56" s="2">
        <v>6340</v>
      </c>
      <c r="B56" s="15" t="s">
        <v>26</v>
      </c>
      <c r="C56" s="102"/>
      <c r="D56" s="112"/>
      <c r="E56" s="102"/>
      <c r="F56" s="33"/>
      <c r="G56" s="38"/>
    </row>
    <row r="57" spans="1:7" ht="14.25">
      <c r="A57" s="2">
        <v>6360</v>
      </c>
      <c r="B57" s="15" t="s">
        <v>120</v>
      </c>
      <c r="C57" s="73"/>
      <c r="D57" s="83"/>
      <c r="E57" s="102"/>
      <c r="F57" s="33"/>
      <c r="G57" s="38"/>
    </row>
    <row r="58" spans="1:7" ht="14.25">
      <c r="A58" s="2">
        <v>6390</v>
      </c>
      <c r="B58" s="15" t="s">
        <v>27</v>
      </c>
      <c r="C58" s="102"/>
      <c r="D58" s="112"/>
      <c r="G58" s="38"/>
    </row>
    <row r="59" spans="1:7" s="11" customFormat="1" ht="14.25">
      <c r="A59" s="10">
        <v>64</v>
      </c>
      <c r="B59" s="14" t="s">
        <v>101</v>
      </c>
      <c r="C59" s="73">
        <f>SUM(C60:C63)</f>
        <v>0</v>
      </c>
      <c r="D59" s="73">
        <f>SUM(D60:D63)</f>
        <v>17725.25</v>
      </c>
      <c r="E59" s="73">
        <f>SUM(E60:E63)</f>
        <v>2500</v>
      </c>
      <c r="F59" s="28">
        <f>SUM(F60:F63)</f>
        <v>12500</v>
      </c>
      <c r="G59" s="39"/>
    </row>
    <row r="60" spans="1:7" ht="14.25">
      <c r="A60" s="2">
        <v>6400</v>
      </c>
      <c r="B60" s="15" t="s">
        <v>87</v>
      </c>
      <c r="C60" s="102"/>
      <c r="D60" s="112">
        <v>12725.25</v>
      </c>
      <c r="E60" s="102"/>
      <c r="F60" s="33">
        <v>10000</v>
      </c>
      <c r="G60" s="38"/>
    </row>
    <row r="61" spans="1:7" ht="14.25">
      <c r="A61" s="2">
        <v>6440</v>
      </c>
      <c r="B61" s="15" t="s">
        <v>28</v>
      </c>
      <c r="C61" s="102"/>
      <c r="D61" s="112"/>
      <c r="E61" s="102"/>
      <c r="F61" s="33"/>
      <c r="G61" s="38"/>
    </row>
    <row r="62" spans="1:7" ht="14.25">
      <c r="A62" s="2">
        <v>6470</v>
      </c>
      <c r="B62" s="15" t="s">
        <v>65</v>
      </c>
      <c r="E62" s="102"/>
      <c r="F62" s="33"/>
      <c r="G62" s="38"/>
    </row>
    <row r="63" spans="1:7" ht="14.25">
      <c r="A63" s="2">
        <v>6490</v>
      </c>
      <c r="B63" s="15" t="s">
        <v>29</v>
      </c>
      <c r="D63" s="12">
        <v>5000</v>
      </c>
      <c r="E63" s="102">
        <v>2500</v>
      </c>
      <c r="F63" s="33">
        <v>2500</v>
      </c>
      <c r="G63" s="38"/>
    </row>
    <row r="64" spans="1:7" s="11" customFormat="1" ht="14.25">
      <c r="A64" s="10">
        <v>65</v>
      </c>
      <c r="B64" s="14" t="s">
        <v>98</v>
      </c>
      <c r="C64" s="73">
        <f>SUM(C65:C71)</f>
        <v>32633</v>
      </c>
      <c r="D64" s="83">
        <f>SUM(D65:D71)</f>
        <v>19428.5</v>
      </c>
      <c r="E64" s="73">
        <f>SUM(E65:E71)</f>
        <v>29000</v>
      </c>
      <c r="F64" s="28">
        <f>SUM(F65:F71)</f>
        <v>24500</v>
      </c>
      <c r="G64" s="39"/>
    </row>
    <row r="65" spans="1:7" ht="14.25">
      <c r="A65" s="2">
        <v>6520</v>
      </c>
      <c r="B65" s="15" t="s">
        <v>30</v>
      </c>
      <c r="C65" s="102">
        <v>6453</v>
      </c>
      <c r="D65" s="112"/>
      <c r="E65" s="102">
        <v>2000</v>
      </c>
      <c r="F65" s="33">
        <v>3000</v>
      </c>
      <c r="G65" s="38"/>
    </row>
    <row r="66" spans="1:7" ht="14.25">
      <c r="A66" s="2">
        <v>6550</v>
      </c>
      <c r="B66" s="15" t="s">
        <v>31</v>
      </c>
      <c r="C66" s="102">
        <v>249</v>
      </c>
      <c r="D66" s="112"/>
      <c r="E66" s="102">
        <v>3000</v>
      </c>
      <c r="F66" s="33">
        <v>1000</v>
      </c>
      <c r="G66" s="38"/>
    </row>
    <row r="67" spans="1:7" ht="14.25">
      <c r="A67" s="2">
        <v>6551</v>
      </c>
      <c r="B67" s="15" t="s">
        <v>111</v>
      </c>
      <c r="C67" s="102"/>
      <c r="D67" s="112"/>
      <c r="E67" s="102"/>
      <c r="F67" s="33"/>
      <c r="G67" s="38"/>
    </row>
    <row r="68" spans="1:7" ht="14.25">
      <c r="A68" s="2">
        <v>6552</v>
      </c>
      <c r="B68" s="19" t="s">
        <v>81</v>
      </c>
      <c r="C68" s="102"/>
      <c r="D68" s="112"/>
      <c r="E68" s="102"/>
      <c r="F68" s="33"/>
      <c r="G68" s="38"/>
    </row>
    <row r="69" spans="1:7" ht="14.25">
      <c r="A69" s="2">
        <v>6560</v>
      </c>
      <c r="B69" s="15" t="s">
        <v>32</v>
      </c>
      <c r="C69" s="102">
        <v>150</v>
      </c>
      <c r="D69" s="112">
        <v>263.75</v>
      </c>
      <c r="E69" s="102"/>
      <c r="F69" s="33">
        <v>500</v>
      </c>
      <c r="G69" s="38"/>
    </row>
    <row r="70" spans="1:7" ht="14.25">
      <c r="A70" s="2">
        <v>6561</v>
      </c>
      <c r="B70" s="15" t="s">
        <v>67</v>
      </c>
      <c r="C70" s="102">
        <v>25781</v>
      </c>
      <c r="D70" s="112">
        <v>19164.75</v>
      </c>
      <c r="E70" s="102">
        <v>24000</v>
      </c>
      <c r="F70" s="33">
        <v>20000</v>
      </c>
      <c r="G70" s="38"/>
    </row>
    <row r="71" spans="1:7" s="11" customFormat="1" ht="14.25">
      <c r="A71" s="2">
        <v>6570</v>
      </c>
      <c r="B71" s="15" t="s">
        <v>63</v>
      </c>
      <c r="C71" s="102"/>
      <c r="D71" s="112"/>
      <c r="E71" s="102"/>
      <c r="F71" s="33"/>
      <c r="G71" s="39"/>
    </row>
    <row r="72" spans="1:7" ht="14.25">
      <c r="A72" s="10">
        <v>66</v>
      </c>
      <c r="B72" s="14" t="s">
        <v>33</v>
      </c>
      <c r="C72" s="73">
        <f>C73+C74+C75</f>
        <v>5682</v>
      </c>
      <c r="D72" s="83">
        <f>D73+D74+D75</f>
        <v>58660.23</v>
      </c>
      <c r="E72" s="73">
        <f>E73+E74+E75</f>
        <v>268500</v>
      </c>
      <c r="F72" s="28">
        <f>F73+F74+F75</f>
        <v>112500</v>
      </c>
      <c r="G72" s="38"/>
    </row>
    <row r="73" spans="1:7" ht="14.25">
      <c r="A73" s="2">
        <v>6600</v>
      </c>
      <c r="B73" s="15" t="s">
        <v>34</v>
      </c>
      <c r="C73" s="102">
        <v>5682</v>
      </c>
      <c r="D73" s="112">
        <v>58660.23</v>
      </c>
      <c r="E73" s="102">
        <v>6000</v>
      </c>
      <c r="F73" s="33"/>
      <c r="G73" s="38"/>
    </row>
    <row r="74" spans="1:7" ht="14.25">
      <c r="A74" s="2">
        <v>6620</v>
      </c>
      <c r="B74" s="15" t="s">
        <v>35</v>
      </c>
      <c r="E74" s="102">
        <v>2500</v>
      </c>
      <c r="F74" s="33">
        <v>2500</v>
      </c>
      <c r="G74" s="38"/>
    </row>
    <row r="75" spans="1:7" s="11" customFormat="1" ht="14.25">
      <c r="A75" s="2">
        <v>6640</v>
      </c>
      <c r="B75" s="19" t="s">
        <v>82</v>
      </c>
      <c r="C75" s="152"/>
      <c r="D75" s="118"/>
      <c r="E75" s="102">
        <v>260000</v>
      </c>
      <c r="F75" s="33">
        <v>110000</v>
      </c>
      <c r="G75" s="41"/>
    </row>
    <row r="76" spans="1:7" ht="14.25">
      <c r="A76" s="10">
        <v>67</v>
      </c>
      <c r="B76" s="14" t="s">
        <v>99</v>
      </c>
      <c r="C76" s="73">
        <f>C77</f>
        <v>0</v>
      </c>
      <c r="D76" s="83">
        <f>D77</f>
        <v>0</v>
      </c>
      <c r="E76" s="95">
        <f>E77</f>
        <v>0</v>
      </c>
      <c r="F76" s="123">
        <f>F77</f>
        <v>0</v>
      </c>
      <c r="G76" s="38"/>
    </row>
    <row r="77" spans="1:7" ht="14.25">
      <c r="A77" s="2">
        <v>6705</v>
      </c>
      <c r="B77" s="15" t="s">
        <v>36</v>
      </c>
      <c r="C77" s="102"/>
      <c r="D77" s="112"/>
      <c r="E77" s="102"/>
      <c r="F77" s="33"/>
      <c r="G77" s="38"/>
    </row>
    <row r="78" spans="1:7" ht="14.25">
      <c r="A78" s="10">
        <v>68</v>
      </c>
      <c r="B78" s="14" t="s">
        <v>100</v>
      </c>
      <c r="C78" s="73">
        <f>C79+C80+C81+C82</f>
        <v>0</v>
      </c>
      <c r="D78" s="73">
        <f>D79+D80+D81+D82</f>
        <v>0</v>
      </c>
      <c r="E78" s="73">
        <f>E79+E80+E81+E82</f>
        <v>0</v>
      </c>
      <c r="F78" s="28">
        <f>F79+F80+F81+F82</f>
        <v>0</v>
      </c>
      <c r="G78" s="38"/>
    </row>
    <row r="79" spans="1:7" ht="14.25">
      <c r="A79" s="2">
        <v>6800</v>
      </c>
      <c r="B79" s="15" t="s">
        <v>37</v>
      </c>
      <c r="C79" s="73"/>
      <c r="D79" s="83"/>
      <c r="E79" s="102"/>
      <c r="F79" s="33"/>
      <c r="G79" s="38"/>
    </row>
    <row r="80" spans="1:7" ht="14.25">
      <c r="A80" s="2">
        <v>6820</v>
      </c>
      <c r="B80" s="21" t="s">
        <v>83</v>
      </c>
      <c r="C80" s="102">
        <v>0</v>
      </c>
      <c r="D80" s="112">
        <v>0</v>
      </c>
      <c r="E80" s="102"/>
      <c r="F80" s="33"/>
      <c r="G80" s="38"/>
    </row>
    <row r="81" spans="1:7" ht="14.25">
      <c r="A81" s="2">
        <v>6840</v>
      </c>
      <c r="B81" s="17" t="s">
        <v>114</v>
      </c>
      <c r="C81" s="102"/>
      <c r="D81" s="112"/>
      <c r="E81" s="102"/>
      <c r="F81" s="33"/>
      <c r="G81" s="38"/>
    </row>
    <row r="82" spans="1:7" s="11" customFormat="1" ht="14.25">
      <c r="A82" s="2">
        <v>6860</v>
      </c>
      <c r="B82" s="15" t="s">
        <v>38</v>
      </c>
      <c r="C82" s="102"/>
      <c r="D82" s="112"/>
      <c r="E82" s="102"/>
      <c r="F82" s="33"/>
      <c r="G82" s="39"/>
    </row>
    <row r="83" spans="1:7" s="11" customFormat="1" ht="14.25">
      <c r="A83" s="10">
        <v>69</v>
      </c>
      <c r="B83" s="14" t="s">
        <v>39</v>
      </c>
      <c r="C83" s="73">
        <f>SUM(C84:C87)</f>
        <v>0</v>
      </c>
      <c r="D83" s="73">
        <f>SUM(D84:D87)</f>
        <v>120.38</v>
      </c>
      <c r="E83" s="73">
        <f>SUM(E84:E87)</f>
        <v>0</v>
      </c>
      <c r="F83" s="28">
        <f>SUM(F84:F87)</f>
        <v>0</v>
      </c>
      <c r="G83" s="39"/>
    </row>
    <row r="84" spans="1:7" s="11" customFormat="1" ht="14.25">
      <c r="A84" s="13">
        <v>6900</v>
      </c>
      <c r="B84" s="20" t="s">
        <v>113</v>
      </c>
      <c r="C84" s="73"/>
      <c r="D84" s="83"/>
      <c r="E84" s="73"/>
      <c r="F84" s="28"/>
      <c r="G84" s="39"/>
    </row>
    <row r="85" spans="1:7" ht="14.25">
      <c r="A85" s="13">
        <v>6907</v>
      </c>
      <c r="B85" s="20" t="s">
        <v>110</v>
      </c>
      <c r="C85" s="73"/>
      <c r="D85" s="83"/>
      <c r="E85" s="99"/>
      <c r="F85" s="30"/>
      <c r="G85" s="38"/>
    </row>
    <row r="86" spans="1:7" ht="14.25">
      <c r="A86" s="4">
        <v>6910</v>
      </c>
      <c r="B86" s="19" t="s">
        <v>39</v>
      </c>
      <c r="C86" s="99"/>
      <c r="D86" s="88"/>
      <c r="E86" s="102"/>
      <c r="F86" s="33"/>
      <c r="G86" s="38"/>
    </row>
    <row r="87" spans="1:7" s="11" customFormat="1" ht="14.25">
      <c r="A87" s="2">
        <v>6940</v>
      </c>
      <c r="B87" s="15" t="s">
        <v>40</v>
      </c>
      <c r="C87" s="102"/>
      <c r="D87" s="112">
        <v>120.38</v>
      </c>
      <c r="E87" s="102"/>
      <c r="F87" s="33"/>
      <c r="G87" s="39"/>
    </row>
    <row r="88" spans="1:7" ht="14.25">
      <c r="A88" s="10">
        <v>71</v>
      </c>
      <c r="B88" s="14" t="s">
        <v>41</v>
      </c>
      <c r="C88" s="73">
        <f>SUM(C89:C93)</f>
        <v>0</v>
      </c>
      <c r="D88" s="73">
        <f>SUM(D89:D93)</f>
        <v>0</v>
      </c>
      <c r="E88" s="73">
        <f>SUM(E89:E93)</f>
        <v>0</v>
      </c>
      <c r="F88" s="28">
        <f>SUM(F89:F93)</f>
        <v>0</v>
      </c>
      <c r="G88" s="38"/>
    </row>
    <row r="89" spans="1:7" ht="14.25">
      <c r="A89" s="2">
        <v>7100</v>
      </c>
      <c r="B89" s="15" t="s">
        <v>42</v>
      </c>
      <c r="C89" s="73"/>
      <c r="D89" s="83"/>
      <c r="E89" s="102"/>
      <c r="F89" s="33"/>
      <c r="G89" s="38"/>
    </row>
    <row r="90" spans="1:7" ht="14.25">
      <c r="A90" s="2">
        <v>7140</v>
      </c>
      <c r="B90" s="15" t="s">
        <v>43</v>
      </c>
      <c r="C90" s="102"/>
      <c r="D90" s="112"/>
      <c r="E90" s="102"/>
      <c r="F90" s="33"/>
      <c r="G90" s="38"/>
    </row>
    <row r="91" spans="1:7" ht="14.25">
      <c r="A91" s="2">
        <v>7141</v>
      </c>
      <c r="B91" s="19" t="s">
        <v>84</v>
      </c>
      <c r="C91" s="102"/>
      <c r="D91" s="112"/>
      <c r="E91" s="102"/>
      <c r="F91" s="33"/>
      <c r="G91" s="38"/>
    </row>
    <row r="92" spans="1:7" ht="14.25">
      <c r="A92" s="2">
        <v>7145</v>
      </c>
      <c r="B92" s="19" t="s">
        <v>116</v>
      </c>
      <c r="C92" s="102"/>
      <c r="D92" s="112"/>
      <c r="E92" s="102"/>
      <c r="F92" s="33"/>
      <c r="G92" s="38"/>
    </row>
    <row r="93" spans="1:7" ht="14.25">
      <c r="A93" s="2">
        <v>7150</v>
      </c>
      <c r="B93" s="19" t="s">
        <v>107</v>
      </c>
      <c r="C93" s="102"/>
      <c r="D93" s="112"/>
      <c r="E93" s="102"/>
      <c r="F93" s="33"/>
      <c r="G93" s="38"/>
    </row>
    <row r="94" spans="1:7" s="11" customFormat="1" ht="14.25">
      <c r="A94" s="2">
        <v>7190</v>
      </c>
      <c r="B94" s="15" t="s">
        <v>66</v>
      </c>
      <c r="C94" s="102"/>
      <c r="D94" s="112"/>
      <c r="E94" s="73"/>
      <c r="F94" s="28"/>
      <c r="G94" s="39"/>
    </row>
    <row r="95" spans="1:7" ht="14.25">
      <c r="A95" s="10">
        <v>73</v>
      </c>
      <c r="B95" s="14" t="s">
        <v>102</v>
      </c>
      <c r="C95" s="73">
        <f>C96+C97+C98</f>
        <v>0</v>
      </c>
      <c r="D95" s="83">
        <f>D96+D97+D98</f>
        <v>0</v>
      </c>
      <c r="E95" s="73">
        <f>E96+E97+E98</f>
        <v>0</v>
      </c>
      <c r="F95" s="28">
        <f>F96+F97+F98</f>
        <v>0</v>
      </c>
      <c r="G95" s="38"/>
    </row>
    <row r="96" spans="1:7" ht="14.25">
      <c r="A96" s="2">
        <v>7300</v>
      </c>
      <c r="B96" s="15" t="s">
        <v>45</v>
      </c>
      <c r="C96" s="102"/>
      <c r="D96" s="112"/>
      <c r="E96" s="102"/>
      <c r="F96" s="33"/>
      <c r="G96" s="38"/>
    </row>
    <row r="97" spans="1:7" ht="14.25">
      <c r="A97" s="2">
        <v>7320</v>
      </c>
      <c r="B97" s="15" t="s">
        <v>44</v>
      </c>
      <c r="C97" s="102"/>
      <c r="D97" s="112"/>
      <c r="E97" s="102"/>
      <c r="F97" s="33"/>
      <c r="G97" s="38"/>
    </row>
    <row r="98" spans="1:7" s="11" customFormat="1" ht="14.25">
      <c r="A98" s="2">
        <v>7390</v>
      </c>
      <c r="B98" s="15" t="s">
        <v>68</v>
      </c>
      <c r="C98" s="102"/>
      <c r="D98" s="112"/>
      <c r="E98" s="73"/>
      <c r="F98" s="28"/>
      <c r="G98" s="39"/>
    </row>
    <row r="99" spans="1:7" ht="14.25">
      <c r="A99" s="10">
        <v>74</v>
      </c>
      <c r="B99" s="14" t="s">
        <v>46</v>
      </c>
      <c r="C99" s="73">
        <f>SUM(C100:C101)</f>
        <v>0</v>
      </c>
      <c r="D99" s="83">
        <f>SUM(D100:D101)</f>
        <v>0</v>
      </c>
      <c r="E99" s="73">
        <f>SUM(E100:E101)</f>
        <v>0</v>
      </c>
      <c r="F99" s="28">
        <f>SUM(F100:F101)</f>
        <v>0</v>
      </c>
      <c r="G99" s="38"/>
    </row>
    <row r="100" spans="1:7" ht="14.25">
      <c r="A100" s="9">
        <v>7400</v>
      </c>
      <c r="B100" s="21" t="s">
        <v>47</v>
      </c>
      <c r="C100" s="102"/>
      <c r="D100" s="112"/>
      <c r="E100" s="102"/>
      <c r="F100" s="33"/>
      <c r="G100" s="38"/>
    </row>
    <row r="101" spans="1:7" s="11" customFormat="1" ht="14.25">
      <c r="A101" s="2">
        <v>7430</v>
      </c>
      <c r="B101" s="15" t="s">
        <v>78</v>
      </c>
      <c r="C101" s="102"/>
      <c r="D101" s="112"/>
      <c r="E101" s="73">
        <f>E102</f>
        <v>0</v>
      </c>
      <c r="F101" s="28">
        <f>F102</f>
        <v>0</v>
      </c>
      <c r="G101" s="39"/>
    </row>
    <row r="102" spans="1:7" ht="14.25">
      <c r="A102" s="10">
        <v>75</v>
      </c>
      <c r="B102" s="14" t="s">
        <v>48</v>
      </c>
      <c r="C102" s="73">
        <f>C103</f>
        <v>0</v>
      </c>
      <c r="D102" s="83">
        <f>D103</f>
        <v>0</v>
      </c>
      <c r="E102" s="73">
        <f>E103</f>
        <v>0</v>
      </c>
      <c r="F102" s="28">
        <f>F103</f>
        <v>0</v>
      </c>
      <c r="G102" s="38"/>
    </row>
    <row r="103" spans="1:7" s="11" customFormat="1" ht="14.25">
      <c r="A103" s="2">
        <v>7500</v>
      </c>
      <c r="B103" s="15" t="s">
        <v>48</v>
      </c>
      <c r="C103" s="152"/>
      <c r="D103" s="118"/>
      <c r="E103" s="73"/>
      <c r="F103" s="28"/>
      <c r="G103" s="39"/>
    </row>
    <row r="104" spans="1:7" ht="14.25">
      <c r="A104" s="10">
        <v>77</v>
      </c>
      <c r="B104" s="14" t="s">
        <v>49</v>
      </c>
      <c r="C104" s="73">
        <f>SUM(C105:C109)</f>
        <v>335</v>
      </c>
      <c r="D104" s="83">
        <f>SUM(D105:D109)</f>
        <v>1946.74</v>
      </c>
      <c r="E104" s="73">
        <f>SUM(E105:E109)</f>
        <v>0</v>
      </c>
      <c r="F104" s="28">
        <f>SUM(F105:F109)</f>
        <v>2000</v>
      </c>
      <c r="G104" s="38"/>
    </row>
    <row r="105" spans="1:7" ht="14.25">
      <c r="A105" s="2">
        <v>7710</v>
      </c>
      <c r="B105" s="15" t="s">
        <v>50</v>
      </c>
      <c r="C105" s="102"/>
      <c r="D105" s="112"/>
      <c r="E105" s="102"/>
      <c r="F105" s="33"/>
      <c r="G105" s="38"/>
    </row>
    <row r="106" spans="1:7" ht="14.25">
      <c r="A106" s="2">
        <v>7770</v>
      </c>
      <c r="B106" s="15" t="s">
        <v>51</v>
      </c>
      <c r="C106" s="102">
        <v>23</v>
      </c>
      <c r="D106" s="112">
        <v>22.5</v>
      </c>
      <c r="E106" s="102"/>
      <c r="F106" s="33"/>
      <c r="G106" s="38"/>
    </row>
    <row r="107" spans="1:7" ht="14.25">
      <c r="A107" s="2">
        <v>7790</v>
      </c>
      <c r="B107" s="15" t="s">
        <v>52</v>
      </c>
      <c r="C107" s="102"/>
      <c r="D107" s="112"/>
      <c r="E107" s="102"/>
      <c r="F107" s="33"/>
      <c r="G107" s="38"/>
    </row>
    <row r="108" spans="1:7" ht="14.25">
      <c r="A108" s="2">
        <v>7791</v>
      </c>
      <c r="B108" s="15" t="s">
        <v>53</v>
      </c>
      <c r="C108" s="102">
        <v>312</v>
      </c>
      <c r="D108" s="112">
        <v>1924.24</v>
      </c>
      <c r="E108" s="102"/>
      <c r="F108" s="33">
        <v>2000</v>
      </c>
      <c r="G108" s="38"/>
    </row>
    <row r="109" spans="1:7" ht="14.25">
      <c r="A109" s="2">
        <v>7830</v>
      </c>
      <c r="B109" s="15" t="s">
        <v>88</v>
      </c>
      <c r="G109" s="38"/>
    </row>
    <row r="110" spans="1:7" ht="15" thickBot="1">
      <c r="A110" s="52"/>
      <c r="B110" s="56" t="s">
        <v>72</v>
      </c>
      <c r="C110" s="139">
        <f>C33+C40+C45+C48+C51+C53+C59+C64+C72+C76+C78+C83+C88+C95+C99+C102+C104</f>
        <v>82150</v>
      </c>
      <c r="D110" s="86">
        <f>D33+D40+D45+D48+D51+D53+D59+D64+D72+D76+D78+D83+D88+D95+D99+D102+D104</f>
        <v>114101.22000000002</v>
      </c>
      <c r="E110" s="139">
        <f>E33+E40+E45+E48+E51+E53+E59+E64+E72+E76+E78+E83+E88+E95+E99+E102+E104</f>
        <v>307000</v>
      </c>
      <c r="F110" s="54">
        <f>F33+F40+F45+F48+F51+F53+F59+F64+F72+F76+F78+F83+F88+F95+F99+F102+F104</f>
        <v>153500</v>
      </c>
      <c r="G110" s="55"/>
    </row>
    <row r="111" spans="1:7" s="5" customFormat="1" ht="15" thickTop="1">
      <c r="A111" s="47"/>
      <c r="B111" s="50"/>
      <c r="C111" s="103"/>
      <c r="D111" s="114"/>
      <c r="E111" s="102">
        <v>0</v>
      </c>
      <c r="F111" s="33">
        <v>0</v>
      </c>
      <c r="G111" s="58"/>
    </row>
    <row r="112" spans="1:7" ht="14.25">
      <c r="A112" s="1">
        <v>80</v>
      </c>
      <c r="B112" s="16" t="s">
        <v>54</v>
      </c>
      <c r="C112" s="74">
        <f>SUM(C113:C114)</f>
        <v>530</v>
      </c>
      <c r="D112" s="85">
        <f>SUM(D113:D114)</f>
        <v>280.98</v>
      </c>
      <c r="E112" s="74">
        <f>SUM(E113:E114)</f>
        <v>0</v>
      </c>
      <c r="F112" s="29">
        <f>SUM(F113:F114)</f>
        <v>0</v>
      </c>
      <c r="G112" s="38"/>
    </row>
    <row r="113" spans="1:7" ht="14.25">
      <c r="A113" s="2">
        <v>8050</v>
      </c>
      <c r="B113" s="15" t="s">
        <v>55</v>
      </c>
      <c r="C113" s="102">
        <v>530</v>
      </c>
      <c r="D113" s="112">
        <v>280.98</v>
      </c>
      <c r="E113" s="102"/>
      <c r="F113" s="33"/>
      <c r="G113" s="38"/>
    </row>
    <row r="114" spans="1:7" ht="14.25">
      <c r="A114" s="2">
        <v>8070</v>
      </c>
      <c r="B114" s="15" t="s">
        <v>56</v>
      </c>
      <c r="C114" s="102"/>
      <c r="D114" s="112"/>
      <c r="E114" s="102"/>
      <c r="F114" s="33"/>
      <c r="G114" s="38"/>
    </row>
    <row r="115" spans="1:7" s="5" customFormat="1" ht="14.25">
      <c r="A115" s="2"/>
      <c r="B115" s="16" t="s">
        <v>73</v>
      </c>
      <c r="C115" s="102">
        <f>SUM(C113:C114)</f>
        <v>530</v>
      </c>
      <c r="D115" s="112">
        <f>SUM(D113:D114)</f>
        <v>280.98</v>
      </c>
      <c r="E115" s="102">
        <f>SUM(E113:E114)</f>
        <v>0</v>
      </c>
      <c r="F115" s="33">
        <f>SUM(F113:F114)</f>
        <v>0</v>
      </c>
      <c r="G115" s="40"/>
    </row>
    <row r="116" spans="1:7" ht="14.25">
      <c r="A116" s="1">
        <v>81</v>
      </c>
      <c r="B116" s="16" t="s">
        <v>57</v>
      </c>
      <c r="C116" s="74">
        <f>SUM(C117:C118)</f>
        <v>0</v>
      </c>
      <c r="D116" s="85">
        <f>SUM(D117:D118)</f>
        <v>0</v>
      </c>
      <c r="E116" s="74">
        <f>SUM(E117:E118)</f>
        <v>0</v>
      </c>
      <c r="F116" s="29">
        <f>SUM(F117:F118)</f>
        <v>0</v>
      </c>
      <c r="G116" s="38"/>
    </row>
    <row r="117" spans="1:7" ht="14.25">
      <c r="A117" s="2">
        <v>8150</v>
      </c>
      <c r="B117" s="15" t="s">
        <v>58</v>
      </c>
      <c r="C117" s="102"/>
      <c r="D117" s="112"/>
      <c r="E117" s="102"/>
      <c r="F117" s="33"/>
      <c r="G117" s="38"/>
    </row>
    <row r="118" spans="1:7" ht="14.25">
      <c r="A118" s="2">
        <v>8170</v>
      </c>
      <c r="B118" s="15" t="s">
        <v>59</v>
      </c>
      <c r="C118" s="102"/>
      <c r="D118" s="112"/>
      <c r="E118" s="102"/>
      <c r="F118" s="165"/>
      <c r="G118" s="38"/>
    </row>
    <row r="119" spans="1:7" ht="14.25">
      <c r="A119" s="2"/>
      <c r="B119" s="16" t="s">
        <v>74</v>
      </c>
      <c r="C119" s="102">
        <f>SUM(C117:C118)</f>
        <v>0</v>
      </c>
      <c r="D119" s="112">
        <f>SUM(D117:D118)</f>
        <v>0</v>
      </c>
      <c r="E119" s="142">
        <f>SUM(E117:E118)</f>
        <v>0</v>
      </c>
      <c r="F119" s="166">
        <f>SUM(F117:F118)</f>
        <v>0</v>
      </c>
      <c r="G119" s="38"/>
    </row>
    <row r="120" spans="1:7" ht="14.25">
      <c r="A120" s="3"/>
      <c r="B120" s="3"/>
      <c r="C120" s="102"/>
      <c r="D120" s="112"/>
      <c r="G120" s="38"/>
    </row>
    <row r="121" spans="1:7" ht="15" thickBot="1">
      <c r="A121" s="53"/>
      <c r="B121" s="56" t="s">
        <v>75</v>
      </c>
      <c r="C121" s="76">
        <f>SUM(C31-C110+C115-C119)</f>
        <v>9444</v>
      </c>
      <c r="D121" s="86">
        <f>SUM(D31-D110+D115-D119)</f>
        <v>-11631.240000000016</v>
      </c>
      <c r="E121" s="76">
        <f>SUM(E31-E110+E115-E119)</f>
        <v>500</v>
      </c>
      <c r="F121" s="54">
        <f>SUM(F31-F110+F115-F119)</f>
        <v>-22500</v>
      </c>
      <c r="G121" s="55"/>
    </row>
    <row r="122" ht="15" thickTop="1"/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5" r:id="rId1"/>
  <headerFooter>
    <oddHeader>&amp;C&amp;"-,Fet"&amp;14BUDSJETT RINDAL IL 2021</oddHeader>
    <oddFooter xml:space="preserve">&amp;CSide &amp;P av &amp;N </oddFooter>
  </headerFooter>
  <ignoredErrors>
    <ignoredError sqref="F2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zoomScalePageLayoutView="0" workbookViewId="0" topLeftCell="A1">
      <pane xSplit="2" ySplit="1" topLeftCell="C105" activePane="bottomRight" state="frozen"/>
      <selection pane="topLeft" activeCell="F6" sqref="F6"/>
      <selection pane="topRight" activeCell="F6" sqref="F6"/>
      <selection pane="bottomLeft" activeCell="F6" sqref="F6"/>
      <selection pane="bottomRight" activeCell="F123" sqref="F123"/>
    </sheetView>
  </sheetViews>
  <sheetFormatPr defaultColWidth="11.421875" defaultRowHeight="15"/>
  <cols>
    <col min="1" max="1" width="5.00390625" style="0" customWidth="1"/>
    <col min="2" max="2" width="42.421875" style="0" customWidth="1"/>
    <col min="3" max="3" width="14.421875" style="69" customWidth="1"/>
    <col min="4" max="4" width="13.421875" style="12" customWidth="1"/>
    <col min="5" max="5" width="14.421875" style="69" customWidth="1"/>
    <col min="6" max="6" width="14.421875" style="32" customWidth="1"/>
    <col min="7" max="7" width="44.57421875" style="0" customWidth="1"/>
    <col min="8" max="13" width="11.421875" style="0" customWidth="1"/>
  </cols>
  <sheetData>
    <row r="1" spans="1:7" ht="26.25" thickBot="1">
      <c r="A1" s="35" t="s">
        <v>205</v>
      </c>
      <c r="B1" s="37"/>
      <c r="C1" s="132" t="s">
        <v>122</v>
      </c>
      <c r="D1" s="80" t="s">
        <v>191</v>
      </c>
      <c r="E1" s="145" t="s">
        <v>124</v>
      </c>
      <c r="F1" s="91" t="s">
        <v>192</v>
      </c>
      <c r="G1" s="60" t="s">
        <v>115</v>
      </c>
    </row>
    <row r="2" spans="1:7" s="11" customFormat="1" ht="14.25">
      <c r="A2" s="22">
        <v>30</v>
      </c>
      <c r="B2" s="23" t="s">
        <v>0</v>
      </c>
      <c r="C2" s="71">
        <f>SUM(C3:C8)</f>
        <v>0</v>
      </c>
      <c r="D2" s="71">
        <f>SUM(D3:D8)</f>
        <v>5450</v>
      </c>
      <c r="E2" s="92">
        <v>0</v>
      </c>
      <c r="F2" s="92">
        <v>0</v>
      </c>
      <c r="G2" s="59"/>
    </row>
    <row r="3" spans="1:7" ht="14.25">
      <c r="A3" s="2">
        <v>3000</v>
      </c>
      <c r="B3" s="15" t="s">
        <v>1</v>
      </c>
      <c r="C3" s="101"/>
      <c r="D3" s="116">
        <v>5450</v>
      </c>
      <c r="E3" s="101"/>
      <c r="F3" s="126">
        <v>7000</v>
      </c>
      <c r="G3" s="38"/>
    </row>
    <row r="4" spans="1:7" ht="14.25">
      <c r="A4" s="2">
        <v>3001</v>
      </c>
      <c r="B4" s="15" t="s">
        <v>8</v>
      </c>
      <c r="C4" s="101"/>
      <c r="D4" s="116"/>
      <c r="E4" s="101"/>
      <c r="F4" s="126"/>
      <c r="G4" s="38"/>
    </row>
    <row r="5" spans="1:7" ht="14.25">
      <c r="A5" s="2">
        <v>3002</v>
      </c>
      <c r="B5" s="15" t="s">
        <v>60</v>
      </c>
      <c r="C5" s="101"/>
      <c r="D5" s="116"/>
      <c r="E5" s="101"/>
      <c r="F5" s="126"/>
      <c r="G5" s="38"/>
    </row>
    <row r="6" spans="1:7" ht="14.25">
      <c r="A6" s="2">
        <v>3020</v>
      </c>
      <c r="B6" s="15" t="s">
        <v>2</v>
      </c>
      <c r="C6" s="101"/>
      <c r="D6" s="116"/>
      <c r="E6" s="101"/>
      <c r="F6" s="126"/>
      <c r="G6" s="38" t="s">
        <v>121</v>
      </c>
    </row>
    <row r="7" spans="1:7" ht="14.25">
      <c r="A7" s="2">
        <v>3030</v>
      </c>
      <c r="B7" s="15" t="s">
        <v>77</v>
      </c>
      <c r="C7" s="101"/>
      <c r="D7" s="116"/>
      <c r="E7" s="101"/>
      <c r="F7" s="126"/>
      <c r="G7" s="38"/>
    </row>
    <row r="8" spans="1:7" ht="14.25">
      <c r="A8" s="2">
        <v>3063</v>
      </c>
      <c r="B8" s="15" t="s">
        <v>85</v>
      </c>
      <c r="C8" s="101"/>
      <c r="D8" s="116"/>
      <c r="E8" s="101"/>
      <c r="F8" s="126"/>
      <c r="G8" s="38"/>
    </row>
    <row r="9" spans="1:7" s="11" customFormat="1" ht="14.25">
      <c r="A9" s="10">
        <v>32</v>
      </c>
      <c r="B9" s="14" t="s">
        <v>3</v>
      </c>
      <c r="C9" s="73">
        <f>SUM(C10:C15)</f>
        <v>4620</v>
      </c>
      <c r="D9" s="83">
        <f>SUM(D10:D15)</f>
        <v>0</v>
      </c>
      <c r="E9" s="95">
        <f>SUM(E10:E15)</f>
        <v>0</v>
      </c>
      <c r="F9" s="95">
        <f>SUM(F10:F15)</f>
        <v>0</v>
      </c>
      <c r="G9" s="39"/>
    </row>
    <row r="10" spans="1:7" ht="14.25">
      <c r="A10" s="2">
        <v>3202</v>
      </c>
      <c r="B10" s="15" t="s">
        <v>6</v>
      </c>
      <c r="C10" s="101"/>
      <c r="D10" s="116"/>
      <c r="E10" s="101"/>
      <c r="F10" s="126"/>
      <c r="G10" s="38"/>
    </row>
    <row r="11" spans="1:7" ht="14.25">
      <c r="A11" s="2">
        <v>3203</v>
      </c>
      <c r="B11" s="15" t="s">
        <v>7</v>
      </c>
      <c r="C11" s="101"/>
      <c r="D11" s="116"/>
      <c r="E11" s="101"/>
      <c r="F11" s="126"/>
      <c r="G11" s="38"/>
    </row>
    <row r="12" spans="1:7" ht="14.25">
      <c r="A12" s="2">
        <v>3204</v>
      </c>
      <c r="B12" s="15" t="s">
        <v>9</v>
      </c>
      <c r="C12" s="101"/>
      <c r="D12" s="116"/>
      <c r="E12" s="101"/>
      <c r="F12" s="126"/>
      <c r="G12" s="38"/>
    </row>
    <row r="13" spans="1:7" ht="14.25">
      <c r="A13" s="2">
        <v>3205</v>
      </c>
      <c r="B13" s="15" t="s">
        <v>10</v>
      </c>
      <c r="C13" s="101"/>
      <c r="D13" s="116"/>
      <c r="E13" s="101"/>
      <c r="F13" s="126"/>
      <c r="G13" s="38"/>
    </row>
    <row r="14" spans="1:7" ht="14.25">
      <c r="A14" s="2">
        <v>3209</v>
      </c>
      <c r="B14" s="15" t="s">
        <v>69</v>
      </c>
      <c r="C14" s="150">
        <v>4620</v>
      </c>
      <c r="D14" s="106"/>
      <c r="E14" s="101"/>
      <c r="F14" s="126"/>
      <c r="G14" s="38"/>
    </row>
    <row r="15" spans="1:7" ht="14.25">
      <c r="A15" s="2">
        <v>3210</v>
      </c>
      <c r="B15" s="15" t="s">
        <v>11</v>
      </c>
      <c r="C15" s="101"/>
      <c r="D15" s="116"/>
      <c r="E15" s="101"/>
      <c r="F15" s="126"/>
      <c r="G15" s="38"/>
    </row>
    <row r="16" spans="1:7" s="11" customFormat="1" ht="14.25">
      <c r="A16" s="10">
        <v>34</v>
      </c>
      <c r="B16" s="14" t="s">
        <v>12</v>
      </c>
      <c r="C16" s="73">
        <f>C17</f>
        <v>0</v>
      </c>
      <c r="D16" s="83">
        <f>D17</f>
        <v>12180</v>
      </c>
      <c r="E16" s="95">
        <f>E17</f>
        <v>0</v>
      </c>
      <c r="F16" s="95">
        <f>F17</f>
        <v>55000</v>
      </c>
      <c r="G16" s="39"/>
    </row>
    <row r="17" spans="1:7" ht="14.25">
      <c r="A17" s="2">
        <v>3410</v>
      </c>
      <c r="B17" s="15" t="s">
        <v>13</v>
      </c>
      <c r="C17" s="101"/>
      <c r="D17" s="116">
        <v>12180</v>
      </c>
      <c r="E17" s="101"/>
      <c r="F17" s="126">
        <v>55000</v>
      </c>
      <c r="G17" s="38"/>
    </row>
    <row r="18" spans="1:7" s="5" customFormat="1" ht="14.25">
      <c r="A18" s="10">
        <v>36</v>
      </c>
      <c r="B18" s="14" t="s">
        <v>104</v>
      </c>
      <c r="C18" s="74">
        <f>SUM(C19:C21)</f>
        <v>18025</v>
      </c>
      <c r="D18" s="85">
        <f>SUM(D19:D21)</f>
        <v>41950.05</v>
      </c>
      <c r="E18" s="96">
        <f>SUM(E19:E21)</f>
        <v>40000</v>
      </c>
      <c r="F18" s="122">
        <f>SUM(F19:F21)</f>
        <v>0</v>
      </c>
      <c r="G18" s="40"/>
    </row>
    <row r="19" spans="1:7" ht="14.25">
      <c r="A19" s="2">
        <v>3600</v>
      </c>
      <c r="B19" s="15" t="s">
        <v>105</v>
      </c>
      <c r="C19" s="101">
        <v>18025</v>
      </c>
      <c r="D19" s="116">
        <v>47675.05</v>
      </c>
      <c r="E19" s="101">
        <v>40000</v>
      </c>
      <c r="F19" s="126"/>
      <c r="G19" s="38"/>
    </row>
    <row r="20" spans="1:7" ht="14.25">
      <c r="A20" s="2">
        <v>3601</v>
      </c>
      <c r="B20" s="15" t="s">
        <v>106</v>
      </c>
      <c r="C20" s="101"/>
      <c r="D20" s="116">
        <v>-5725</v>
      </c>
      <c r="E20" s="101"/>
      <c r="F20" s="126"/>
      <c r="G20" s="38"/>
    </row>
    <row r="21" spans="1:7" ht="14.25">
      <c r="A21" s="2">
        <v>3605</v>
      </c>
      <c r="B21" s="21" t="s">
        <v>109</v>
      </c>
      <c r="C21" s="101"/>
      <c r="D21" s="116"/>
      <c r="E21" s="101"/>
      <c r="F21" s="126"/>
      <c r="G21" s="38"/>
    </row>
    <row r="22" spans="1:7" ht="14.25">
      <c r="A22" s="1">
        <v>39</v>
      </c>
      <c r="B22" s="16" t="s">
        <v>17</v>
      </c>
      <c r="C22" s="74">
        <f>SUM(C23:C30)</f>
        <v>17970</v>
      </c>
      <c r="D22" s="85">
        <f>SUM(D23:D30)</f>
        <v>0</v>
      </c>
      <c r="E22" s="96">
        <f>SUM(E23:E30)</f>
        <v>15000</v>
      </c>
      <c r="F22" s="122">
        <f>SUM(F23:F30)</f>
        <v>20000</v>
      </c>
      <c r="G22" s="38"/>
    </row>
    <row r="23" spans="1:7" ht="14.25">
      <c r="A23" s="8">
        <v>3900</v>
      </c>
      <c r="B23" s="17" t="s">
        <v>90</v>
      </c>
      <c r="C23" s="101"/>
      <c r="D23" s="116"/>
      <c r="E23" s="101"/>
      <c r="F23" s="126"/>
      <c r="G23" s="38"/>
    </row>
    <row r="24" spans="1:7" ht="14.25">
      <c r="A24" s="2">
        <v>3901</v>
      </c>
      <c r="B24" s="15" t="s">
        <v>15</v>
      </c>
      <c r="C24" s="101"/>
      <c r="D24" s="116"/>
      <c r="E24" s="101"/>
      <c r="F24" s="126"/>
      <c r="G24" s="38"/>
    </row>
    <row r="25" spans="1:7" ht="14.25">
      <c r="A25" s="2">
        <v>3902</v>
      </c>
      <c r="B25" s="15" t="s">
        <v>16</v>
      </c>
      <c r="C25" s="101"/>
      <c r="D25" s="116"/>
      <c r="E25" s="101"/>
      <c r="F25" s="126"/>
      <c r="G25" s="38"/>
    </row>
    <row r="26" spans="1:7" ht="14.25">
      <c r="A26" s="2">
        <v>3903</v>
      </c>
      <c r="B26" s="15" t="s">
        <v>89</v>
      </c>
      <c r="C26" s="101"/>
      <c r="D26" s="116"/>
      <c r="E26" s="101"/>
      <c r="F26" s="126"/>
      <c r="G26" s="38"/>
    </row>
    <row r="27" spans="1:7" ht="14.25">
      <c r="A27" s="2">
        <v>3904</v>
      </c>
      <c r="B27" s="19" t="s">
        <v>78</v>
      </c>
      <c r="C27" s="101"/>
      <c r="D27" s="116"/>
      <c r="E27" s="101"/>
      <c r="F27" s="126"/>
      <c r="G27" s="38"/>
    </row>
    <row r="28" spans="1:7" ht="14.25">
      <c r="A28" s="2">
        <v>3909</v>
      </c>
      <c r="B28" s="15" t="s">
        <v>14</v>
      </c>
      <c r="C28" s="101">
        <v>17970</v>
      </c>
      <c r="D28" s="116"/>
      <c r="E28" s="101">
        <v>15000</v>
      </c>
      <c r="F28" s="128">
        <v>20000</v>
      </c>
      <c r="G28" s="46"/>
    </row>
    <row r="29" spans="1:7" ht="14.25">
      <c r="A29" s="2">
        <v>3920</v>
      </c>
      <c r="B29" s="15" t="s">
        <v>4</v>
      </c>
      <c r="C29" s="101"/>
      <c r="D29" s="116"/>
      <c r="E29" s="101"/>
      <c r="F29" s="126"/>
      <c r="G29" s="38"/>
    </row>
    <row r="30" spans="1:7" ht="14.25">
      <c r="A30" s="2">
        <v>3930</v>
      </c>
      <c r="B30" s="15" t="s">
        <v>5</v>
      </c>
      <c r="C30" s="101"/>
      <c r="D30" s="116"/>
      <c r="E30" s="101"/>
      <c r="F30" s="126"/>
      <c r="G30" s="38"/>
    </row>
    <row r="31" spans="1:7" ht="15" thickBot="1">
      <c r="A31" s="52"/>
      <c r="B31" s="56" t="s">
        <v>71</v>
      </c>
      <c r="C31" s="76">
        <f>C2+C9+C16+C22+C18</f>
        <v>40615</v>
      </c>
      <c r="D31" s="86">
        <f>D2+D9+D16+D22+D18</f>
        <v>59580.05</v>
      </c>
      <c r="E31" s="97">
        <f>E2+E9+E16+E22+E18</f>
        <v>55000</v>
      </c>
      <c r="F31" s="124">
        <f>F2+F9+F16+F22+F18</f>
        <v>75000</v>
      </c>
      <c r="G31" s="55"/>
    </row>
    <row r="32" spans="1:7" ht="15" thickTop="1">
      <c r="A32" s="24"/>
      <c r="B32" s="50"/>
      <c r="C32" s="104"/>
      <c r="D32" s="117"/>
      <c r="E32" s="98"/>
      <c r="F32" s="120"/>
      <c r="G32" s="49"/>
    </row>
    <row r="33" spans="1:7" s="11" customFormat="1" ht="14.25">
      <c r="A33" s="10">
        <v>43</v>
      </c>
      <c r="B33" s="14" t="s">
        <v>95</v>
      </c>
      <c r="C33" s="73">
        <f>SUM(C34:C39)</f>
        <v>0</v>
      </c>
      <c r="D33" s="83">
        <f>SUM(D34:D39)</f>
        <v>0</v>
      </c>
      <c r="E33" s="95">
        <f>SUM(E34:E39)</f>
        <v>0</v>
      </c>
      <c r="F33" s="123">
        <f>SUM(F34:F39)</f>
        <v>0</v>
      </c>
      <c r="G33" s="39"/>
    </row>
    <row r="34" spans="1:7" ht="14.25">
      <c r="A34" s="2">
        <v>4300</v>
      </c>
      <c r="B34" s="15" t="s">
        <v>62</v>
      </c>
      <c r="C34" s="101"/>
      <c r="D34" s="116"/>
      <c r="E34" s="101"/>
      <c r="F34" s="128"/>
      <c r="G34" s="38"/>
    </row>
    <row r="35" spans="1:7" ht="14.25">
      <c r="A35" s="2">
        <v>4301</v>
      </c>
      <c r="B35" s="15" t="s">
        <v>61</v>
      </c>
      <c r="C35" s="101"/>
      <c r="D35" s="116"/>
      <c r="E35" s="101"/>
      <c r="F35" s="128"/>
      <c r="G35" s="38"/>
    </row>
    <row r="36" spans="1:7" ht="14.25">
      <c r="A36" s="2">
        <v>4330</v>
      </c>
      <c r="B36" s="15" t="s">
        <v>76</v>
      </c>
      <c r="C36" s="101"/>
      <c r="D36" s="116"/>
      <c r="E36" s="101"/>
      <c r="F36" s="128"/>
      <c r="G36" s="38"/>
    </row>
    <row r="37" spans="1:7" ht="14.25">
      <c r="A37" s="2">
        <v>4340</v>
      </c>
      <c r="B37" s="15" t="s">
        <v>18</v>
      </c>
      <c r="C37" s="101"/>
      <c r="D37" s="116"/>
      <c r="E37" s="101"/>
      <c r="F37" s="128"/>
      <c r="G37" s="38"/>
    </row>
    <row r="38" spans="1:7" ht="14.25">
      <c r="A38" s="2">
        <v>4341</v>
      </c>
      <c r="B38" s="15" t="s">
        <v>19</v>
      </c>
      <c r="C38" s="101"/>
      <c r="D38" s="116"/>
      <c r="E38" s="101"/>
      <c r="F38" s="128"/>
      <c r="G38" s="38"/>
    </row>
    <row r="39" spans="1:7" ht="14.25">
      <c r="A39" s="2">
        <v>4342</v>
      </c>
      <c r="B39" s="15" t="s">
        <v>64</v>
      </c>
      <c r="C39" s="101"/>
      <c r="D39" s="116"/>
      <c r="E39" s="101"/>
      <c r="F39" s="128"/>
      <c r="G39" s="38"/>
    </row>
    <row r="40" spans="1:7" s="11" customFormat="1" ht="14.25">
      <c r="A40" s="10">
        <v>45</v>
      </c>
      <c r="B40" s="14" t="s">
        <v>103</v>
      </c>
      <c r="C40" s="73">
        <f>SUM(C41:C44)</f>
        <v>0</v>
      </c>
      <c r="D40" s="83">
        <f>SUM(D41:D44)</f>
        <v>0</v>
      </c>
      <c r="E40" s="95">
        <f>SUM(E41:E44)</f>
        <v>0</v>
      </c>
      <c r="F40" s="123">
        <f>SUM(F41:F44)</f>
        <v>0</v>
      </c>
      <c r="G40" s="39"/>
    </row>
    <row r="41" spans="1:7" ht="14.25">
      <c r="A41" s="2">
        <v>4500</v>
      </c>
      <c r="B41" s="15" t="s">
        <v>70</v>
      </c>
      <c r="C41" s="101"/>
      <c r="D41" s="116"/>
      <c r="E41" s="101"/>
      <c r="F41" s="128"/>
      <c r="G41" s="38"/>
    </row>
    <row r="42" spans="1:7" ht="14.25">
      <c r="A42" s="2">
        <v>4510</v>
      </c>
      <c r="B42" s="19" t="s">
        <v>79</v>
      </c>
      <c r="C42" s="101"/>
      <c r="D42" s="116"/>
      <c r="E42" s="101"/>
      <c r="F42" s="128"/>
      <c r="G42" s="38"/>
    </row>
    <row r="43" spans="1:7" ht="14.25">
      <c r="A43" s="2">
        <v>4520</v>
      </c>
      <c r="B43" s="19" t="s">
        <v>80</v>
      </c>
      <c r="C43" s="101"/>
      <c r="D43" s="116"/>
      <c r="E43" s="101"/>
      <c r="F43" s="128"/>
      <c r="G43" s="38"/>
    </row>
    <row r="44" spans="1:7" ht="14.25">
      <c r="A44" s="2">
        <v>4531</v>
      </c>
      <c r="B44" s="19" t="s">
        <v>112</v>
      </c>
      <c r="C44" s="101"/>
      <c r="D44" s="116"/>
      <c r="E44" s="101"/>
      <c r="F44" s="128"/>
      <c r="G44" s="38"/>
    </row>
    <row r="45" spans="1:7" s="11" customFormat="1" ht="14.25">
      <c r="A45" s="10">
        <v>50</v>
      </c>
      <c r="B45" s="14" t="s">
        <v>20</v>
      </c>
      <c r="C45" s="73">
        <f>SUM(C46:C47)</f>
        <v>0</v>
      </c>
      <c r="D45" s="83">
        <f>SUM(D46:D47)</f>
        <v>0</v>
      </c>
      <c r="E45" s="95">
        <f>SUM(E46:E47)</f>
        <v>0</v>
      </c>
      <c r="F45" s="123">
        <f>SUM(F46:F47)</f>
        <v>0</v>
      </c>
      <c r="G45" s="39"/>
    </row>
    <row r="46" spans="1:7" ht="14.25">
      <c r="A46" s="2">
        <v>5000</v>
      </c>
      <c r="B46" s="15" t="s">
        <v>21</v>
      </c>
      <c r="C46" s="101"/>
      <c r="D46" s="116"/>
      <c r="E46" s="101"/>
      <c r="F46" s="128"/>
      <c r="G46" s="38"/>
    </row>
    <row r="47" spans="1:7" ht="14.25">
      <c r="A47" s="2">
        <v>5092</v>
      </c>
      <c r="B47" s="15" t="s">
        <v>108</v>
      </c>
      <c r="C47" s="101"/>
      <c r="D47" s="116"/>
      <c r="E47" s="101"/>
      <c r="F47" s="128"/>
      <c r="G47" s="38"/>
    </row>
    <row r="48" spans="1:7" s="11" customFormat="1" ht="14.25">
      <c r="A48" s="10">
        <v>55</v>
      </c>
      <c r="B48" s="14" t="s">
        <v>22</v>
      </c>
      <c r="C48" s="73">
        <f>SUM(C49:C50)</f>
        <v>0</v>
      </c>
      <c r="D48" s="83">
        <f>SUM(D49:D50)</f>
        <v>0</v>
      </c>
      <c r="E48" s="95">
        <f>SUM(E49:E50)</f>
        <v>0</v>
      </c>
      <c r="F48" s="123">
        <f>SUM(F49:F50)</f>
        <v>0</v>
      </c>
      <c r="G48" s="39"/>
    </row>
    <row r="49" spans="1:7" ht="14.25">
      <c r="A49" s="2">
        <v>5500</v>
      </c>
      <c r="B49" s="15" t="s">
        <v>22</v>
      </c>
      <c r="C49" s="101"/>
      <c r="D49" s="116"/>
      <c r="E49" s="101"/>
      <c r="F49" s="128"/>
      <c r="G49" s="38"/>
    </row>
    <row r="50" spans="1:7" ht="14.25">
      <c r="A50" s="2">
        <v>5990</v>
      </c>
      <c r="B50" s="15" t="s">
        <v>86</v>
      </c>
      <c r="C50" s="101"/>
      <c r="D50" s="116"/>
      <c r="E50" s="101"/>
      <c r="F50" s="128"/>
      <c r="G50" s="38"/>
    </row>
    <row r="51" spans="1:7" s="11" customFormat="1" ht="14.25">
      <c r="A51" s="10">
        <v>62</v>
      </c>
      <c r="B51" s="14" t="s">
        <v>96</v>
      </c>
      <c r="C51" s="73">
        <f>C52</f>
        <v>0</v>
      </c>
      <c r="D51" s="83">
        <f>D52</f>
        <v>0</v>
      </c>
      <c r="E51" s="95">
        <f>E52</f>
        <v>0</v>
      </c>
      <c r="F51" s="123">
        <f>F52</f>
        <v>0</v>
      </c>
      <c r="G51" s="39"/>
    </row>
    <row r="52" spans="1:7" ht="14.25">
      <c r="A52" s="2">
        <v>6250</v>
      </c>
      <c r="B52" s="15" t="s">
        <v>23</v>
      </c>
      <c r="C52" s="101"/>
      <c r="D52" s="116"/>
      <c r="E52" s="101"/>
      <c r="F52" s="128"/>
      <c r="G52" s="38"/>
    </row>
    <row r="53" spans="1:7" s="11" customFormat="1" ht="14.25">
      <c r="A53" s="10">
        <v>63</v>
      </c>
      <c r="B53" s="14" t="s">
        <v>97</v>
      </c>
      <c r="C53" s="73">
        <f>SUM(C54:C58)</f>
        <v>0</v>
      </c>
      <c r="D53" s="83">
        <f>SUM(D54:D58)</f>
        <v>0</v>
      </c>
      <c r="E53" s="95">
        <f>SUM(E54:E58)</f>
        <v>0</v>
      </c>
      <c r="F53" s="123">
        <f>SUM(F54:F58)</f>
        <v>0</v>
      </c>
      <c r="G53" s="39"/>
    </row>
    <row r="54" spans="1:7" ht="14.25">
      <c r="A54" s="2">
        <v>6300</v>
      </c>
      <c r="B54" s="15" t="s">
        <v>24</v>
      </c>
      <c r="C54" s="101"/>
      <c r="D54" s="116"/>
      <c r="E54" s="101"/>
      <c r="F54" s="128"/>
      <c r="G54" s="38"/>
    </row>
    <row r="55" spans="1:7" ht="14.25">
      <c r="A55" s="2">
        <v>6320</v>
      </c>
      <c r="B55" s="15" t="s">
        <v>25</v>
      </c>
      <c r="C55" s="101"/>
      <c r="D55" s="116"/>
      <c r="E55" s="101"/>
      <c r="F55" s="128"/>
      <c r="G55" s="38"/>
    </row>
    <row r="56" spans="1:7" ht="14.25">
      <c r="A56" s="2">
        <v>6340</v>
      </c>
      <c r="B56" s="15" t="s">
        <v>26</v>
      </c>
      <c r="C56" s="101"/>
      <c r="D56" s="116"/>
      <c r="E56" s="101"/>
      <c r="F56" s="128"/>
      <c r="G56" s="38"/>
    </row>
    <row r="57" spans="1:7" ht="14.25">
      <c r="A57" s="2">
        <v>6360</v>
      </c>
      <c r="B57" s="15" t="s">
        <v>120</v>
      </c>
      <c r="C57" s="101"/>
      <c r="D57" s="116"/>
      <c r="E57" s="101"/>
      <c r="F57" s="128"/>
      <c r="G57" s="38"/>
    </row>
    <row r="58" spans="1:7" ht="14.25">
      <c r="A58" s="2">
        <v>6390</v>
      </c>
      <c r="B58" s="15" t="s">
        <v>27</v>
      </c>
      <c r="C58" s="101"/>
      <c r="D58" s="116"/>
      <c r="E58" s="101"/>
      <c r="F58" s="128"/>
      <c r="G58" s="38"/>
    </row>
    <row r="59" spans="1:7" s="11" customFormat="1" ht="14.25">
      <c r="A59" s="10">
        <v>64</v>
      </c>
      <c r="B59" s="14" t="s">
        <v>101</v>
      </c>
      <c r="C59" s="73">
        <f>SUM(C60:C63)</f>
        <v>564000</v>
      </c>
      <c r="D59" s="83">
        <f>SUM(D60:D63)</f>
        <v>505837.5</v>
      </c>
      <c r="E59" s="95">
        <f>SUM(E60:E63)</f>
        <v>570000</v>
      </c>
      <c r="F59" s="123">
        <f>SUM(F60:F63)</f>
        <v>600000</v>
      </c>
      <c r="G59" s="39"/>
    </row>
    <row r="60" spans="1:7" ht="14.25">
      <c r="A60" s="2">
        <v>6400</v>
      </c>
      <c r="B60" s="15" t="s">
        <v>87</v>
      </c>
      <c r="C60" s="101"/>
      <c r="D60" s="116"/>
      <c r="E60" s="101"/>
      <c r="F60" s="128"/>
      <c r="G60" s="38"/>
    </row>
    <row r="61" spans="1:7" ht="14.25">
      <c r="A61" s="2">
        <v>6440</v>
      </c>
      <c r="B61" s="15" t="s">
        <v>28</v>
      </c>
      <c r="C61" s="101"/>
      <c r="D61" s="116"/>
      <c r="E61" s="101"/>
      <c r="F61" s="128"/>
      <c r="G61" s="38"/>
    </row>
    <row r="62" spans="1:7" ht="14.25">
      <c r="A62" s="2">
        <v>6470</v>
      </c>
      <c r="B62" s="15" t="s">
        <v>65</v>
      </c>
      <c r="C62" s="101">
        <v>564000</v>
      </c>
      <c r="D62" s="116">
        <v>505837.5</v>
      </c>
      <c r="E62" s="101">
        <v>570000</v>
      </c>
      <c r="F62" s="128">
        <v>600000</v>
      </c>
      <c r="G62" s="38"/>
    </row>
    <row r="63" spans="1:7" ht="14.25">
      <c r="A63" s="2">
        <v>6490</v>
      </c>
      <c r="B63" s="15" t="s">
        <v>29</v>
      </c>
      <c r="C63" s="101"/>
      <c r="D63" s="116"/>
      <c r="E63" s="101"/>
      <c r="F63" s="128"/>
      <c r="G63" s="38"/>
    </row>
    <row r="64" spans="1:7" s="11" customFormat="1" ht="14.25">
      <c r="A64" s="10">
        <v>65</v>
      </c>
      <c r="B64" s="14" t="s">
        <v>98</v>
      </c>
      <c r="C64" s="73">
        <f>SUM(C65:C71)</f>
        <v>16049.56</v>
      </c>
      <c r="D64" s="83">
        <f>SUM(D65:D71)</f>
        <v>0</v>
      </c>
      <c r="E64" s="95">
        <f>SUM(E65:E71)</f>
        <v>0</v>
      </c>
      <c r="F64" s="123">
        <f>SUM(F65:F71)</f>
        <v>0</v>
      </c>
      <c r="G64" s="39"/>
    </row>
    <row r="65" spans="1:7" ht="14.25">
      <c r="A65" s="2">
        <v>6520</v>
      </c>
      <c r="B65" s="15" t="s">
        <v>30</v>
      </c>
      <c r="C65" s="101"/>
      <c r="D65" s="116"/>
      <c r="E65" s="101"/>
      <c r="F65" s="128"/>
      <c r="G65" s="38"/>
    </row>
    <row r="66" spans="1:7" ht="14.25">
      <c r="A66" s="2">
        <v>6550</v>
      </c>
      <c r="B66" s="15" t="s">
        <v>31</v>
      </c>
      <c r="C66" s="101">
        <v>187.06</v>
      </c>
      <c r="D66" s="116"/>
      <c r="E66" s="101"/>
      <c r="F66" s="128"/>
      <c r="G66" s="38"/>
    </row>
    <row r="67" spans="1:7" ht="14.25">
      <c r="A67" s="2">
        <v>6551</v>
      </c>
      <c r="B67" s="15" t="s">
        <v>111</v>
      </c>
      <c r="C67" s="101">
        <v>15862.5</v>
      </c>
      <c r="D67" s="116"/>
      <c r="E67" s="101"/>
      <c r="F67" s="128"/>
      <c r="G67" s="38"/>
    </row>
    <row r="68" spans="1:7" ht="14.25">
      <c r="A68" s="2">
        <v>6552</v>
      </c>
      <c r="B68" s="19" t="s">
        <v>81</v>
      </c>
      <c r="C68" s="101"/>
      <c r="D68" s="116"/>
      <c r="E68" s="101"/>
      <c r="F68" s="128"/>
      <c r="G68" s="38"/>
    </row>
    <row r="69" spans="1:7" ht="14.25">
      <c r="A69" s="2">
        <v>6560</v>
      </c>
      <c r="B69" s="15" t="s">
        <v>32</v>
      </c>
      <c r="C69" s="101"/>
      <c r="D69" s="116"/>
      <c r="E69" s="101"/>
      <c r="F69" s="128"/>
      <c r="G69" s="38"/>
    </row>
    <row r="70" spans="1:7" ht="14.25">
      <c r="A70" s="2">
        <v>6561</v>
      </c>
      <c r="B70" s="15" t="s">
        <v>67</v>
      </c>
      <c r="C70" s="101"/>
      <c r="D70" s="116"/>
      <c r="E70" s="101"/>
      <c r="F70" s="128"/>
      <c r="G70" s="38"/>
    </row>
    <row r="71" spans="1:7" s="11" customFormat="1" ht="14.25">
      <c r="A71" s="2">
        <v>6570</v>
      </c>
      <c r="B71" s="15" t="s">
        <v>63</v>
      </c>
      <c r="C71" s="101"/>
      <c r="D71" s="116"/>
      <c r="E71" s="101"/>
      <c r="F71" s="128"/>
      <c r="G71" s="39"/>
    </row>
    <row r="72" spans="1:7" ht="14.25">
      <c r="A72" s="10">
        <v>66</v>
      </c>
      <c r="B72" s="14" t="s">
        <v>33</v>
      </c>
      <c r="C72" s="73">
        <f>C73+C74+C75</f>
        <v>10961.34</v>
      </c>
      <c r="D72" s="83">
        <f>D73+D74+D75</f>
        <v>0</v>
      </c>
      <c r="E72" s="95">
        <f>E73+E74+E75</f>
        <v>6000</v>
      </c>
      <c r="F72" s="123">
        <f>F73+F74+F75</f>
        <v>0</v>
      </c>
      <c r="G72" s="38"/>
    </row>
    <row r="73" spans="1:7" ht="14.25">
      <c r="A73" s="2">
        <v>6600</v>
      </c>
      <c r="B73" s="15" t="s">
        <v>34</v>
      </c>
      <c r="C73" s="101">
        <v>10961.34</v>
      </c>
      <c r="D73" s="116"/>
      <c r="E73" s="101">
        <v>6000</v>
      </c>
      <c r="F73" s="128"/>
      <c r="G73" s="38"/>
    </row>
    <row r="74" spans="1:7" ht="14.25">
      <c r="A74" s="2">
        <v>6620</v>
      </c>
      <c r="B74" s="15" t="s">
        <v>35</v>
      </c>
      <c r="C74" s="101"/>
      <c r="D74" s="116"/>
      <c r="E74" s="101"/>
      <c r="F74" s="128"/>
      <c r="G74" s="38"/>
    </row>
    <row r="75" spans="1:7" s="11" customFormat="1" ht="14.25">
      <c r="A75" s="2">
        <v>6640</v>
      </c>
      <c r="B75" s="19" t="s">
        <v>82</v>
      </c>
      <c r="C75" s="101"/>
      <c r="D75" s="116"/>
      <c r="E75" s="101"/>
      <c r="F75" s="128"/>
      <c r="G75" s="39"/>
    </row>
    <row r="76" spans="1:7" ht="14.25">
      <c r="A76" s="10">
        <v>67</v>
      </c>
      <c r="B76" s="14" t="s">
        <v>99</v>
      </c>
      <c r="C76" s="95"/>
      <c r="D76" s="108"/>
      <c r="E76" s="95">
        <f>E77</f>
        <v>0</v>
      </c>
      <c r="F76" s="123">
        <f>F77</f>
        <v>0</v>
      </c>
      <c r="G76" s="38"/>
    </row>
    <row r="77" spans="1:7" ht="14.25">
      <c r="A77" s="2">
        <v>6705</v>
      </c>
      <c r="B77" s="15" t="s">
        <v>36</v>
      </c>
      <c r="C77" s="101"/>
      <c r="D77" s="116"/>
      <c r="E77" s="101"/>
      <c r="F77" s="128"/>
      <c r="G77" s="38"/>
    </row>
    <row r="78" spans="1:7" ht="14.25">
      <c r="A78" s="10">
        <v>68</v>
      </c>
      <c r="B78" s="14" t="s">
        <v>100</v>
      </c>
      <c r="C78" s="73">
        <f>C79+C80+C81+C82</f>
        <v>0</v>
      </c>
      <c r="D78" s="83">
        <f>D79+D80+D81+D82</f>
        <v>0</v>
      </c>
      <c r="E78" s="95">
        <f>E79+E80+E81+E82</f>
        <v>0</v>
      </c>
      <c r="F78" s="123">
        <f>F79+F80+F81+F82</f>
        <v>0</v>
      </c>
      <c r="G78" s="38"/>
    </row>
    <row r="79" spans="1:7" ht="14.25">
      <c r="A79" s="2">
        <v>6800</v>
      </c>
      <c r="B79" s="15" t="s">
        <v>37</v>
      </c>
      <c r="C79" s="101"/>
      <c r="D79" s="116"/>
      <c r="E79" s="101"/>
      <c r="F79" s="128"/>
      <c r="G79" s="38"/>
    </row>
    <row r="80" spans="1:7" ht="14.25">
      <c r="A80" s="2">
        <v>6820</v>
      </c>
      <c r="B80" s="21" t="s">
        <v>83</v>
      </c>
      <c r="C80" s="101"/>
      <c r="D80" s="116"/>
      <c r="E80" s="101"/>
      <c r="F80" s="128"/>
      <c r="G80" s="38"/>
    </row>
    <row r="81" spans="1:7" ht="14.25">
      <c r="A81" s="2">
        <v>6840</v>
      </c>
      <c r="B81" s="17" t="s">
        <v>114</v>
      </c>
      <c r="C81" s="101"/>
      <c r="D81" s="116"/>
      <c r="E81" s="101"/>
      <c r="F81" s="128"/>
      <c r="G81" s="38"/>
    </row>
    <row r="82" spans="1:7" s="11" customFormat="1" ht="14.25">
      <c r="A82" s="2">
        <v>6860</v>
      </c>
      <c r="B82" s="15" t="s">
        <v>38</v>
      </c>
      <c r="C82" s="101"/>
      <c r="D82" s="116"/>
      <c r="E82" s="101"/>
      <c r="F82" s="128"/>
      <c r="G82" s="39"/>
    </row>
    <row r="83" spans="1:7" s="11" customFormat="1" ht="14.25">
      <c r="A83" s="10">
        <v>69</v>
      </c>
      <c r="B83" s="14" t="s">
        <v>39</v>
      </c>
      <c r="C83" s="73">
        <f>SUM(C84:C87)</f>
        <v>0</v>
      </c>
      <c r="D83" s="83">
        <f>SUM(D84:D87)</f>
        <v>0</v>
      </c>
      <c r="E83" s="95">
        <f>SUM(E84:E87)</f>
        <v>0</v>
      </c>
      <c r="F83" s="123">
        <f>SUM(F84:F87)</f>
        <v>0</v>
      </c>
      <c r="G83" s="39"/>
    </row>
    <row r="84" spans="1:7" s="11" customFormat="1" ht="14.25">
      <c r="A84" s="13">
        <v>6900</v>
      </c>
      <c r="B84" s="20" t="s">
        <v>113</v>
      </c>
      <c r="C84" s="95"/>
      <c r="D84" s="108"/>
      <c r="E84" s="95"/>
      <c r="F84" s="123"/>
      <c r="G84" s="39"/>
    </row>
    <row r="85" spans="1:7" ht="14.25">
      <c r="A85" s="13">
        <v>6907</v>
      </c>
      <c r="B85" s="20" t="s">
        <v>110</v>
      </c>
      <c r="C85" s="100"/>
      <c r="D85" s="109"/>
      <c r="E85" s="100"/>
      <c r="F85" s="127"/>
      <c r="G85" s="38"/>
    </row>
    <row r="86" spans="1:7" ht="14.25">
      <c r="A86" s="4">
        <v>6910</v>
      </c>
      <c r="B86" s="19" t="s">
        <v>39</v>
      </c>
      <c r="C86" s="101"/>
      <c r="D86" s="116"/>
      <c r="E86" s="101"/>
      <c r="F86" s="128"/>
      <c r="G86" s="38"/>
    </row>
    <row r="87" spans="1:7" s="11" customFormat="1" ht="14.25">
      <c r="A87" s="2">
        <v>6940</v>
      </c>
      <c r="B87" s="15" t="s">
        <v>40</v>
      </c>
      <c r="C87" s="101"/>
      <c r="D87" s="116"/>
      <c r="E87" s="101"/>
      <c r="F87" s="128"/>
      <c r="G87" s="39"/>
    </row>
    <row r="88" spans="1:7" ht="14.25">
      <c r="A88" s="10">
        <v>71</v>
      </c>
      <c r="B88" s="14" t="s">
        <v>41</v>
      </c>
      <c r="C88" s="73">
        <f>SUM(C89:C94)</f>
        <v>0</v>
      </c>
      <c r="D88" s="83">
        <f>SUM(D89:D94)</f>
        <v>0</v>
      </c>
      <c r="E88" s="95">
        <f>SUM(E89:E94)</f>
        <v>0</v>
      </c>
      <c r="F88" s="123">
        <f>SUM(F89:F94)</f>
        <v>0</v>
      </c>
      <c r="G88" s="38"/>
    </row>
    <row r="89" spans="1:7" ht="14.25">
      <c r="A89" s="2">
        <v>7100</v>
      </c>
      <c r="B89" s="15" t="s">
        <v>42</v>
      </c>
      <c r="C89" s="101"/>
      <c r="D89" s="116"/>
      <c r="E89" s="101"/>
      <c r="F89" s="128"/>
      <c r="G89" s="38"/>
    </row>
    <row r="90" spans="1:7" ht="14.25">
      <c r="A90" s="2">
        <v>7140</v>
      </c>
      <c r="B90" s="15" t="s">
        <v>43</v>
      </c>
      <c r="C90" s="101"/>
      <c r="D90" s="116"/>
      <c r="E90" s="101"/>
      <c r="F90" s="128"/>
      <c r="G90" s="38"/>
    </row>
    <row r="91" spans="1:7" ht="14.25">
      <c r="A91" s="2">
        <v>7141</v>
      </c>
      <c r="B91" s="19" t="s">
        <v>84</v>
      </c>
      <c r="C91" s="101"/>
      <c r="D91" s="116"/>
      <c r="E91" s="101"/>
      <c r="F91" s="128"/>
      <c r="G91" s="38"/>
    </row>
    <row r="92" spans="1:7" ht="14.25">
      <c r="A92" s="2">
        <v>7145</v>
      </c>
      <c r="B92" s="19" t="s">
        <v>116</v>
      </c>
      <c r="C92" s="101"/>
      <c r="D92" s="116"/>
      <c r="E92" s="101"/>
      <c r="F92" s="128"/>
      <c r="G92" s="38"/>
    </row>
    <row r="93" spans="1:7" ht="14.25">
      <c r="A93" s="2">
        <v>7150</v>
      </c>
      <c r="B93" s="19" t="s">
        <v>107</v>
      </c>
      <c r="C93" s="101"/>
      <c r="D93" s="116"/>
      <c r="E93" s="101"/>
      <c r="F93" s="128"/>
      <c r="G93" s="38"/>
    </row>
    <row r="94" spans="1:7" s="11" customFormat="1" ht="14.25">
      <c r="A94" s="2">
        <v>7190</v>
      </c>
      <c r="B94" s="15" t="s">
        <v>66</v>
      </c>
      <c r="C94" s="101"/>
      <c r="D94" s="116"/>
      <c r="E94" s="101"/>
      <c r="F94" s="128"/>
      <c r="G94" s="39"/>
    </row>
    <row r="95" spans="1:7" ht="14.25">
      <c r="A95" s="10">
        <v>73</v>
      </c>
      <c r="B95" s="14" t="s">
        <v>102</v>
      </c>
      <c r="C95" s="73">
        <f>C96+C97+C98</f>
        <v>20000</v>
      </c>
      <c r="D95" s="83">
        <f>D96+D97+D98</f>
        <v>20000</v>
      </c>
      <c r="E95" s="95">
        <f>E96+E97+E98</f>
        <v>20000</v>
      </c>
      <c r="F95" s="123">
        <f>F96+F97+F98</f>
        <v>20000</v>
      </c>
      <c r="G95" s="38"/>
    </row>
    <row r="96" spans="1:7" ht="14.25">
      <c r="A96" s="2">
        <v>7300</v>
      </c>
      <c r="B96" s="15" t="s">
        <v>45</v>
      </c>
      <c r="C96" s="101">
        <v>20000</v>
      </c>
      <c r="D96" s="116">
        <v>20000</v>
      </c>
      <c r="E96" s="101">
        <v>20000</v>
      </c>
      <c r="F96" s="128">
        <v>20000</v>
      </c>
      <c r="G96" s="38"/>
    </row>
    <row r="97" spans="1:7" ht="14.25">
      <c r="A97" s="2">
        <v>7320</v>
      </c>
      <c r="B97" s="15" t="s">
        <v>44</v>
      </c>
      <c r="C97" s="101"/>
      <c r="D97" s="116"/>
      <c r="E97" s="101"/>
      <c r="F97" s="128"/>
      <c r="G97" s="38"/>
    </row>
    <row r="98" spans="1:7" s="11" customFormat="1" ht="14.25">
      <c r="A98" s="2">
        <v>7390</v>
      </c>
      <c r="B98" s="15" t="s">
        <v>68</v>
      </c>
      <c r="C98" s="101"/>
      <c r="D98" s="116"/>
      <c r="E98" s="101"/>
      <c r="F98" s="128"/>
      <c r="G98" s="39"/>
    </row>
    <row r="99" spans="1:7" ht="14.25">
      <c r="A99" s="10">
        <v>74</v>
      </c>
      <c r="B99" s="14" t="s">
        <v>46</v>
      </c>
      <c r="C99" s="73">
        <f>SUM(C100:C101)</f>
        <v>0</v>
      </c>
      <c r="D99" s="83">
        <f>SUM(D100:D101)</f>
        <v>0</v>
      </c>
      <c r="E99" s="95">
        <f>SUM(E100:E101)</f>
        <v>0</v>
      </c>
      <c r="F99" s="123">
        <f>SUM(F100:F101)</f>
        <v>0</v>
      </c>
      <c r="G99" s="38"/>
    </row>
    <row r="100" spans="1:7" ht="14.25">
      <c r="A100" s="9">
        <v>7400</v>
      </c>
      <c r="B100" s="21" t="s">
        <v>47</v>
      </c>
      <c r="C100" s="101"/>
      <c r="D100" s="116"/>
      <c r="E100" s="101"/>
      <c r="F100" s="128"/>
      <c r="G100" s="38"/>
    </row>
    <row r="101" spans="1:7" s="11" customFormat="1" ht="14.25">
      <c r="A101" s="2">
        <v>7430</v>
      </c>
      <c r="B101" s="21" t="s">
        <v>78</v>
      </c>
      <c r="C101" s="101"/>
      <c r="D101" s="116"/>
      <c r="E101" s="101"/>
      <c r="F101" s="128"/>
      <c r="G101" s="39"/>
    </row>
    <row r="102" spans="1:7" ht="14.25">
      <c r="A102" s="10">
        <v>75</v>
      </c>
      <c r="B102" s="14" t="s">
        <v>48</v>
      </c>
      <c r="C102" s="73">
        <f>C103</f>
        <v>0</v>
      </c>
      <c r="D102" s="83">
        <f>D103</f>
        <v>0</v>
      </c>
      <c r="E102" s="95">
        <f>E103</f>
        <v>0</v>
      </c>
      <c r="F102" s="123">
        <f>F103</f>
        <v>0</v>
      </c>
      <c r="G102" s="38"/>
    </row>
    <row r="103" spans="1:7" s="11" customFormat="1" ht="14.25">
      <c r="A103" s="2">
        <v>7500</v>
      </c>
      <c r="B103" s="15" t="s">
        <v>48</v>
      </c>
      <c r="C103" s="101"/>
      <c r="D103" s="116"/>
      <c r="E103" s="101"/>
      <c r="F103" s="128"/>
      <c r="G103" s="39"/>
    </row>
    <row r="104" spans="1:7" ht="14.25">
      <c r="A104" s="10">
        <v>77</v>
      </c>
      <c r="B104" s="14" t="s">
        <v>49</v>
      </c>
      <c r="C104" s="73">
        <f>SUM(C105:C109)</f>
        <v>254.99</v>
      </c>
      <c r="D104" s="83">
        <f>SUM(D105:D109)</f>
        <v>227.57</v>
      </c>
      <c r="E104" s="95">
        <f>SUM(E105:E109)</f>
        <v>0</v>
      </c>
      <c r="F104" s="123">
        <f>SUM(F105:F109)</f>
        <v>250</v>
      </c>
      <c r="G104" s="38"/>
    </row>
    <row r="105" spans="1:7" ht="14.25">
      <c r="A105" s="2">
        <v>7710</v>
      </c>
      <c r="B105" s="15" t="s">
        <v>50</v>
      </c>
      <c r="C105" s="101"/>
      <c r="D105" s="116"/>
      <c r="E105" s="101"/>
      <c r="F105" s="128"/>
      <c r="G105" s="38"/>
    </row>
    <row r="106" spans="1:7" ht="14.25">
      <c r="A106" s="2">
        <v>7770</v>
      </c>
      <c r="B106" s="15" t="s">
        <v>51</v>
      </c>
      <c r="C106" s="101"/>
      <c r="D106" s="116"/>
      <c r="E106" s="101"/>
      <c r="F106" s="128"/>
      <c r="G106" s="38"/>
    </row>
    <row r="107" spans="1:7" ht="14.25">
      <c r="A107" s="2">
        <v>7790</v>
      </c>
      <c r="B107" s="15" t="s">
        <v>52</v>
      </c>
      <c r="C107" s="101"/>
      <c r="D107" s="116"/>
      <c r="E107" s="101"/>
      <c r="F107" s="128"/>
      <c r="G107" s="38"/>
    </row>
    <row r="108" spans="1:7" ht="14.25">
      <c r="A108" s="2">
        <v>7791</v>
      </c>
      <c r="B108" s="15" t="s">
        <v>53</v>
      </c>
      <c r="C108" s="101">
        <v>254.99</v>
      </c>
      <c r="D108" s="116">
        <v>227.57</v>
      </c>
      <c r="E108" s="101"/>
      <c r="F108" s="128">
        <v>250</v>
      </c>
      <c r="G108" s="38"/>
    </row>
    <row r="109" spans="1:7" ht="14.25">
      <c r="A109" s="2">
        <v>7830</v>
      </c>
      <c r="B109" s="15" t="s">
        <v>88</v>
      </c>
      <c r="C109" s="101"/>
      <c r="D109" s="116"/>
      <c r="E109" s="101"/>
      <c r="F109" s="128"/>
      <c r="G109" s="38"/>
    </row>
    <row r="110" spans="1:7" ht="15" thickBot="1">
      <c r="A110" s="52"/>
      <c r="B110" s="56" t="s">
        <v>72</v>
      </c>
      <c r="C110" s="76">
        <f>C33+C40+C45+C48+C51+C53+C59+C64+C72+C76+C78+C83+C88+C95+C99+C102+C104</f>
        <v>611265.89</v>
      </c>
      <c r="D110" s="86">
        <f>D33+D40+D45+D48+D51+D53+D59+D64+D72+D76+D78+D83+D88+D95+D99+D102+D104</f>
        <v>526065.07</v>
      </c>
      <c r="E110" s="97">
        <f>E33+E40+E45+E48+E51+E53+E59+E64+E72+E76+E78+E83+E88+E95+E99+E102+E104</f>
        <v>596000</v>
      </c>
      <c r="F110" s="124">
        <f>F33+F40+F45+F48+F51+F53+F59+F64+F72+F76+F78+F83+F88+F95+F99+F102+F104</f>
        <v>620250</v>
      </c>
      <c r="G110" s="55"/>
    </row>
    <row r="111" spans="1:7" s="5" customFormat="1" ht="15" thickTop="1">
      <c r="A111" s="47"/>
      <c r="B111" s="50"/>
      <c r="C111" s="104"/>
      <c r="D111" s="117"/>
      <c r="E111" s="104"/>
      <c r="F111" s="129"/>
      <c r="G111" s="58"/>
    </row>
    <row r="112" spans="1:7" ht="14.25">
      <c r="A112" s="1">
        <v>80</v>
      </c>
      <c r="B112" s="16" t="s">
        <v>54</v>
      </c>
      <c r="C112" s="74">
        <f>SUM(C113:C114)</f>
        <v>0</v>
      </c>
      <c r="D112" s="85">
        <f>SUM(D113:D114)</f>
        <v>0</v>
      </c>
      <c r="E112" s="96">
        <f>SUM(E113:E114)</f>
        <v>0</v>
      </c>
      <c r="F112" s="122">
        <f>SUM(F113:F114)</f>
        <v>0</v>
      </c>
      <c r="G112" s="38"/>
    </row>
    <row r="113" spans="1:7" ht="14.25">
      <c r="A113" s="2">
        <v>8050</v>
      </c>
      <c r="B113" s="15" t="s">
        <v>55</v>
      </c>
      <c r="C113" s="101"/>
      <c r="D113" s="116"/>
      <c r="E113" s="101"/>
      <c r="F113" s="128"/>
      <c r="G113" s="38"/>
    </row>
    <row r="114" spans="1:7" ht="14.25">
      <c r="A114" s="2">
        <v>8070</v>
      </c>
      <c r="B114" s="15" t="s">
        <v>56</v>
      </c>
      <c r="C114" s="101"/>
      <c r="D114" s="116"/>
      <c r="E114" s="101"/>
      <c r="F114" s="128"/>
      <c r="G114" s="38"/>
    </row>
    <row r="115" spans="1:7" s="5" customFormat="1" ht="14.25">
      <c r="A115" s="2"/>
      <c r="B115" s="16" t="s">
        <v>73</v>
      </c>
      <c r="C115" s="101"/>
      <c r="D115" s="116"/>
      <c r="E115" s="101">
        <f>SUM(E113:E114)</f>
        <v>0</v>
      </c>
      <c r="F115" s="128">
        <f>SUM(F113:F114)</f>
        <v>0</v>
      </c>
      <c r="G115" s="40"/>
    </row>
    <row r="116" spans="1:7" ht="14.25">
      <c r="A116" s="1">
        <v>81</v>
      </c>
      <c r="B116" s="16" t="s">
        <v>57</v>
      </c>
      <c r="C116" s="74">
        <f>SUM(C117:C118)</f>
        <v>0</v>
      </c>
      <c r="D116" s="85">
        <f>SUM(D117:D118)</f>
        <v>0</v>
      </c>
      <c r="E116" s="96">
        <f>SUM(E117:E118)</f>
        <v>0</v>
      </c>
      <c r="F116" s="122">
        <f>SUM(F117:F118)</f>
        <v>0</v>
      </c>
      <c r="G116" s="38"/>
    </row>
    <row r="117" spans="1:7" ht="14.25">
      <c r="A117" s="2">
        <v>8150</v>
      </c>
      <c r="B117" s="15" t="s">
        <v>58</v>
      </c>
      <c r="C117" s="101"/>
      <c r="D117" s="116"/>
      <c r="E117" s="101"/>
      <c r="F117" s="128"/>
      <c r="G117" s="38"/>
    </row>
    <row r="118" spans="1:7" ht="14.25">
      <c r="A118" s="2">
        <v>8170</v>
      </c>
      <c r="B118" s="15" t="s">
        <v>59</v>
      </c>
      <c r="C118" s="101"/>
      <c r="D118" s="116"/>
      <c r="E118" s="101"/>
      <c r="F118" s="128"/>
      <c r="G118" s="38"/>
    </row>
    <row r="119" spans="1:7" ht="14.25">
      <c r="A119" s="2"/>
      <c r="B119" s="16" t="s">
        <v>74</v>
      </c>
      <c r="C119" s="73">
        <f>SUM(C117:C118)</f>
        <v>0</v>
      </c>
      <c r="D119" s="83">
        <f>SUM(D117:D118)</f>
        <v>0</v>
      </c>
      <c r="E119" s="101">
        <f>SUM(E117:E118)</f>
        <v>0</v>
      </c>
      <c r="F119" s="128">
        <f>SUM(F117:F118)</f>
        <v>0</v>
      </c>
      <c r="G119" s="38"/>
    </row>
    <row r="120" spans="1:7" ht="14.25">
      <c r="A120" s="3"/>
      <c r="B120" s="3"/>
      <c r="C120" s="101"/>
      <c r="D120" s="116"/>
      <c r="E120" s="101"/>
      <c r="F120" s="128"/>
      <c r="G120" s="38"/>
    </row>
    <row r="121" spans="1:7" ht="15" thickBot="1">
      <c r="A121" s="53"/>
      <c r="B121" s="56" t="s">
        <v>75</v>
      </c>
      <c r="C121" s="76">
        <f>SUM(C31-C110+C115-C119)</f>
        <v>-570650.89</v>
      </c>
      <c r="D121" s="86">
        <f>SUM(D31-D110+D115-D119)</f>
        <v>-466485.01999999996</v>
      </c>
      <c r="E121" s="97">
        <f>SUM(E31-E110+E115-E119)</f>
        <v>-541000</v>
      </c>
      <c r="F121" s="124">
        <f>SUM(F31-F110+F115-F119)</f>
        <v>-545250</v>
      </c>
      <c r="G121" s="55"/>
    </row>
    <row r="122" ht="15" thickTop="1"/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66" r:id="rId1"/>
  <headerFooter>
    <oddHeader>&amp;C&amp;"-,Fet"&amp;14BUDSJETT RINDAL IL 2021</oddHeader>
    <oddFooter xml:space="preserve">&amp;CSide &amp;P av &amp;N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4"/>
  <sheetViews>
    <sheetView zoomScalePageLayoutView="0" workbookViewId="0" topLeftCell="A1">
      <pane ySplit="1" topLeftCell="A2" activePane="bottomLeft" state="frozen"/>
      <selection pane="topLeft" activeCell="F6" sqref="F6"/>
      <selection pane="bottomLeft" activeCell="A2" sqref="A2"/>
    </sheetView>
  </sheetViews>
  <sheetFormatPr defaultColWidth="11.421875" defaultRowHeight="15"/>
  <cols>
    <col min="1" max="1" width="5.00390625" style="0" customWidth="1"/>
    <col min="2" max="2" width="33.421875" style="0" customWidth="1"/>
    <col min="3" max="3" width="14.421875" style="69" customWidth="1"/>
    <col min="4" max="4" width="13.421875" style="12" customWidth="1"/>
    <col min="5" max="5" width="14.421875" style="69" customWidth="1"/>
    <col min="6" max="6" width="14.421875" style="32" customWidth="1"/>
    <col min="7" max="7" width="45.57421875" style="0" customWidth="1"/>
  </cols>
  <sheetData>
    <row r="1" spans="1:7" ht="26.25" thickBot="1">
      <c r="A1" s="35" t="s">
        <v>206</v>
      </c>
      <c r="B1" s="36"/>
      <c r="C1" s="132" t="s">
        <v>122</v>
      </c>
      <c r="D1" s="80" t="s">
        <v>193</v>
      </c>
      <c r="E1" s="145" t="s">
        <v>124</v>
      </c>
      <c r="F1" s="91" t="s">
        <v>192</v>
      </c>
      <c r="G1" s="61" t="s">
        <v>115</v>
      </c>
    </row>
    <row r="2" spans="1:7" s="11" customFormat="1" ht="14.25">
      <c r="A2" s="22">
        <v>30</v>
      </c>
      <c r="B2" s="22" t="s">
        <v>93</v>
      </c>
      <c r="C2" s="71">
        <f>'10 felles'!C2+'20 fotball'!C2+'21 fotb.anl.'!C2+'22 småtrolluka'!C2+'30 ski'!C2+'31 skianlegg'!C2+'32 Skistadion'!C2+'40 friidrett'!C2+'50 handball'!C2+'60 Ressurs'!C2+'70 Tursti'!C2+'80 Rindalshallen'!C2</f>
        <v>1093776</v>
      </c>
      <c r="D2" s="81">
        <f>'10 felles'!D2+'20 fotball'!D2+'21 fotb.anl.'!D2+'22 småtrolluka'!D2+'30 ski'!D2+'31 skianlegg'!D2+'32 Skistadion'!D2+'40 friidrett'!D2+'50 handball'!D2+'60 Ressurs'!D2+'70 Tursti'!D2+'80 Rindalshallen'!D2</f>
        <v>1057154</v>
      </c>
      <c r="E2" s="92">
        <f>'10 felles'!E2+'20 fotball'!E2+'21 fotb.anl.'!E2+'22 småtrolluka'!E2+'30 ski'!E2+'31 skianlegg'!E2+'32 Skistadion'!E2+'40 friidrett'!E2+'50 handball'!E2+'60 Ressurs'!E2+'70 Tursti'!E2+'80 Rindalshallen'!E2</f>
        <v>1025500</v>
      </c>
      <c r="F2" s="125">
        <f>'10 felles'!F2+'20 fotball'!F2+'21 fotb.anl.'!F2+'22 småtrolluka'!F2+'30 ski'!F2+'31 skianlegg'!F2+'32 Skistadion'!F2+'40 friidrett'!F2+'50 handball'!F2+'60 Ressurs'!F2+'70 Tursti'!F2+'80 Rindalshallen'!F2</f>
        <v>1059000</v>
      </c>
      <c r="G2" s="59"/>
    </row>
    <row r="3" spans="1:7" ht="14.25">
      <c r="A3" s="2">
        <v>3000</v>
      </c>
      <c r="B3" s="2" t="s">
        <v>1</v>
      </c>
      <c r="C3" s="72" t="e">
        <f>'10 felles'!C3+'20 fotball'!C3+'21 fotb.anl.'!C3+'22 småtrolluka'!C3+'30 ski'!C3+'31 skianlegg'!C3+'32 Skistadion'!C3+'40 friidrett'!C3+'50 handball'!C3+'60 Ressurs'!C3+'70 Tursti'!C3+'80 Rindalshallen'!C3</f>
        <v>#VALUE!</v>
      </c>
      <c r="D3" s="112">
        <f>'10 felles'!D3+'20 fotball'!D3+'21 fotb.anl.'!D3+'22 småtrolluka'!D3+'30 ski'!D3+'31 skianlegg'!D3+'32 Skistadion'!D3+'40 friidrett'!D3+'50 handball'!D3+'60 Ressurs'!D3+'70 Tursti'!D3+'80 Rindalshallen'!D3</f>
        <v>193154</v>
      </c>
      <c r="E3" s="102">
        <f>'10 felles'!E3+'20 fotball'!E3+'21 fotb.anl.'!E3+'22 småtrolluka'!E3+'30 ski'!E3+'31 skianlegg'!E3+'32 Skistadion'!E3+'40 friidrett'!E3+'50 handball'!E3+'60 Ressurs'!E3+'70 Tursti'!E3+'80 Rindalshallen'!E3</f>
        <v>195000</v>
      </c>
      <c r="F3" s="130">
        <f>'10 felles'!F3+'20 fotball'!F3+'21 fotb.anl.'!F3+'22 småtrolluka'!F3+'30 ski'!F3+'31 skianlegg'!F3+'32 Skistadion'!F3+'40 friidrett'!F3+'50 handball'!F3+'60 Ressurs'!F3+'70 Tursti'!F3+'80 Rindalshallen'!F3</f>
        <v>182000</v>
      </c>
      <c r="G3" s="38"/>
    </row>
    <row r="4" spans="1:7" ht="14.25">
      <c r="A4" s="2">
        <v>3001</v>
      </c>
      <c r="B4" s="2" t="s">
        <v>8</v>
      </c>
      <c r="C4" s="72">
        <f>'10 felles'!C4+'20 fotball'!C4+'21 fotb.anl.'!C4+'22 småtrolluka'!C4+'30 ski'!C4+'31 skianlegg'!C4+'32 Skistadion'!C4+'40 friidrett'!C4+'50 handball'!C4+'60 Ressurs'!C4+'70 Tursti'!C4+'80 Rindalshallen'!C4</f>
        <v>0</v>
      </c>
      <c r="D4" s="112">
        <f>'10 felles'!D4+'20 fotball'!D4+'21 fotb.anl.'!D4+'22 småtrolluka'!D4+'30 ski'!D4+'31 skianlegg'!D4+'32 Skistadion'!D4+'40 friidrett'!D4+'50 handball'!D4+'60 Ressurs'!D4+'70 Tursti'!D4+'80 Rindalshallen'!D4</f>
        <v>0</v>
      </c>
      <c r="E4" s="102">
        <f>'10 felles'!E4+'20 fotball'!E4+'21 fotb.anl.'!E4+'22 småtrolluka'!E4+'30 ski'!E4+'31 skianlegg'!E4+'32 Skistadion'!E4+'40 friidrett'!E4+'50 handball'!E4+'60 Ressurs'!E4+'70 Tursti'!E4+'80 Rindalshallen'!E4</f>
        <v>0</v>
      </c>
      <c r="F4" s="130">
        <f>'10 felles'!F4+'20 fotball'!F4+'21 fotb.anl.'!F4+'22 småtrolluka'!F4+'30 ski'!F4+'31 skianlegg'!F4+'32 Skistadion'!F4+'40 friidrett'!F4+'50 handball'!F4+'60 Ressurs'!F4+'70 Tursti'!F4+'80 Rindalshallen'!F4</f>
        <v>0</v>
      </c>
      <c r="G4" s="38"/>
    </row>
    <row r="5" spans="1:7" ht="14.25">
      <c r="A5" s="2">
        <v>3002</v>
      </c>
      <c r="B5" s="2" t="s">
        <v>60</v>
      </c>
      <c r="C5" s="72">
        <f>'10 felles'!C5+'20 fotball'!C5+'21 fotb.anl.'!C5+'22 småtrolluka'!C5+'30 ski'!C5+'31 skianlegg'!C5+'32 Skistadion'!C5+'40 friidrett'!C5+'50 handball'!C5+'60 Ressurs'!C5+'70 Tursti'!C5+'80 Rindalshallen'!C5</f>
        <v>9472</v>
      </c>
      <c r="D5" s="112">
        <f>'10 felles'!D5+'20 fotball'!D5+'21 fotb.anl.'!D5+'22 småtrolluka'!D5+'30 ski'!D5+'31 skianlegg'!D5+'32 Skistadion'!D5+'40 friidrett'!D5+'50 handball'!D5+'60 Ressurs'!D5+'70 Tursti'!D5+'80 Rindalshallen'!D5</f>
        <v>0</v>
      </c>
      <c r="E5" s="102">
        <f>'10 felles'!E5+'20 fotball'!E5+'21 fotb.anl.'!E5+'22 småtrolluka'!E5+'30 ski'!E5+'31 skianlegg'!E5+'32 Skistadion'!E5+'40 friidrett'!E5+'50 handball'!E5+'60 Ressurs'!E5+'70 Tursti'!E5+'80 Rindalshallen'!E5</f>
        <v>0</v>
      </c>
      <c r="F5" s="130">
        <f>'10 felles'!F5+'20 fotball'!F5+'21 fotb.anl.'!F5+'22 småtrolluka'!F5+'30 ski'!F5+'31 skianlegg'!F5+'32 Skistadion'!F5+'40 friidrett'!F5+'50 handball'!F5+'60 Ressurs'!F5+'70 Tursti'!F5+'80 Rindalshallen'!F5</f>
        <v>9500</v>
      </c>
      <c r="G5" s="38"/>
    </row>
    <row r="6" spans="1:7" ht="14.25">
      <c r="A6" s="2">
        <v>3020</v>
      </c>
      <c r="B6" s="2" t="s">
        <v>2</v>
      </c>
      <c r="C6" s="72">
        <f>'10 felles'!C6+'20 fotball'!C6+'21 fotb.anl.'!C6+'22 småtrolluka'!C6+'30 ski'!C6+'31 skianlegg'!C6+'32 Skistadion'!C6+'40 friidrett'!C6+'50 handball'!C6+'60 Ressurs'!C6+'70 Tursti'!C6+'80 Rindalshallen'!C6</f>
        <v>896000</v>
      </c>
      <c r="D6" s="112">
        <f>'10 felles'!D6+'20 fotball'!D6+'21 fotb.anl.'!D6+'22 småtrolluka'!D6+'30 ski'!D6+'31 skianlegg'!D6+'32 Skistadion'!D6+'40 friidrett'!D6+'50 handball'!D6+'60 Ressurs'!D6+'70 Tursti'!D6+'80 Rindalshallen'!D6</f>
        <v>864000</v>
      </c>
      <c r="E6" s="102">
        <f>'10 felles'!E6+'20 fotball'!E6+'21 fotb.anl.'!E6+'22 småtrolluka'!E6+'30 ski'!E6+'31 skianlegg'!E6+'32 Skistadion'!E6+'40 friidrett'!E6+'50 handball'!E6+'60 Ressurs'!E6+'70 Tursti'!E6+'80 Rindalshallen'!E6</f>
        <v>830500</v>
      </c>
      <c r="F6" s="130">
        <f>'10 felles'!F6+'20 fotball'!F6+'21 fotb.anl.'!F6+'22 småtrolluka'!F6+'30 ski'!F6+'31 skianlegg'!F6+'32 Skistadion'!F6+'40 friidrett'!F6+'50 handball'!F6+'60 Ressurs'!F6+'70 Tursti'!F6+'80 Rindalshallen'!F6</f>
        <v>874500</v>
      </c>
      <c r="G6" s="38"/>
    </row>
    <row r="7" spans="1:7" ht="14.25">
      <c r="A7" s="2">
        <v>3030</v>
      </c>
      <c r="B7" s="2" t="s">
        <v>77</v>
      </c>
      <c r="C7" s="72">
        <f>'10 felles'!C7+'20 fotball'!C7+'21 fotb.anl.'!C7+'22 småtrolluka'!C7+'30 ski'!C7+'31 skianlegg'!C7+'32 Skistadion'!C7+'40 friidrett'!C7+'50 handball'!C7+'60 Ressurs'!C7+'70 Tursti'!C7+'80 Rindalshallen'!C7</f>
        <v>0</v>
      </c>
      <c r="D7" s="116"/>
      <c r="E7" s="102">
        <f>'10 felles'!E7+'20 fotball'!E7+'21 fotb.anl.'!E7+'22 småtrolluka'!E7+'30 ski'!E7+'31 skianlegg'!E7+'32 Skistadion'!E7+'40 friidrett'!E7+'50 handball'!E7+'60 Ressurs'!E7+'70 Tursti'!E7+'80 Rindalshallen'!E7</f>
        <v>0</v>
      </c>
      <c r="F7" s="130">
        <f>'10 felles'!F7+'20 fotball'!F7+'21 fotb.anl.'!F7+'22 småtrolluka'!F7+'30 ski'!F7+'31 skianlegg'!F7+'32 Skistadion'!F7+'40 friidrett'!F7+'50 handball'!F7+'60 Ressurs'!F7+'70 Tursti'!F7+'80 Rindalshallen'!F7</f>
        <v>0</v>
      </c>
      <c r="G7" s="38"/>
    </row>
    <row r="8" spans="1:7" ht="14.25">
      <c r="A8" s="2">
        <v>3063</v>
      </c>
      <c r="B8" s="2" t="s">
        <v>85</v>
      </c>
      <c r="C8" s="72">
        <f>'10 felles'!C8+'20 fotball'!C8+'21 fotb.anl.'!C8+'22 småtrolluka'!C8+'30 ski'!C8+'31 skianlegg'!C8+'32 Skistadion'!C8+'40 friidrett'!C8+'50 handball'!C8+'60 Ressurs'!C8+'70 Tursti'!C8+'80 Rindalshallen'!C8</f>
        <v>0</v>
      </c>
      <c r="D8" s="112">
        <f>'10 felles'!D8+'20 fotball'!D8+'21 fotb.anl.'!D8+'22 småtrolluka'!D8+'30 ski'!D8+'31 skianlegg'!D8+'32 Skistadion'!D8+'40 friidrett'!D8+'50 handball'!D8+'60 Ressurs'!D8+'70 Tursti'!D8+'80 Rindalshallen'!D8</f>
        <v>0</v>
      </c>
      <c r="E8" s="102">
        <f>'10 felles'!E8+'20 fotball'!E8+'21 fotb.anl.'!E8+'22 småtrolluka'!E8+'30 ski'!E8+'31 skianlegg'!E8+'32 Skistadion'!E8+'40 friidrett'!E8+'50 handball'!E8+'60 Ressurs'!E8+'70 Tursti'!E8+'80 Rindalshallen'!E8</f>
        <v>0</v>
      </c>
      <c r="F8" s="130">
        <f>'10 felles'!F8+'20 fotball'!F8+'21 fotb.anl.'!F8+'22 småtrolluka'!F8+'30 ski'!F8+'31 skianlegg'!F8+'32 Skistadion'!F8+'40 friidrett'!F8+'50 handball'!F8+'60 Ressurs'!F8+'70 Tursti'!F8+'80 Rindalshallen'!F8</f>
        <v>0</v>
      </c>
      <c r="G8" s="38"/>
    </row>
    <row r="9" spans="1:7" s="11" customFormat="1" ht="14.25">
      <c r="A9" s="10">
        <v>32</v>
      </c>
      <c r="B9" s="10" t="s">
        <v>94</v>
      </c>
      <c r="C9" s="73">
        <f>'10 felles'!C9+'20 fotball'!C9+'21 fotb.anl.'!C9+'22 småtrolluka'!C9+'30 ski'!C9+'31 skianlegg'!C9+'32 Skistadion'!C9+'40 friidrett'!C9+'50 handball'!C9+'60 Ressurs'!C9+'70 Tursti'!C9+'80 Rindalshallen'!C9</f>
        <v>1880610</v>
      </c>
      <c r="D9" s="83">
        <f>'10 felles'!D9+'20 fotball'!D9+'21 fotb.anl.'!D9+'22 småtrolluka'!D9+'30 ski'!D9+'31 skianlegg'!D9+'32 Skistadion'!D9+'40 friidrett'!D9+'50 handball'!D9+'60 Ressurs'!D9+'70 Tursti'!D9+'80 Rindalshallen'!D9</f>
        <v>203530</v>
      </c>
      <c r="E9" s="73">
        <f>'10 felles'!E9+'20 fotball'!E9+'21 fotb.anl.'!E9+'22 småtrolluka'!E9+'30 ski'!E9+'31 skianlegg'!E9+'32 Skistadion'!E9+'40 friidrett'!E9+'50 handball'!E9+'60 Ressurs'!E9+'70 Tursti'!E9+'80 Rindalshallen'!E9</f>
        <v>1890500</v>
      </c>
      <c r="F9" s="156">
        <f>'10 felles'!F9+'20 fotball'!F9+'21 fotb.anl.'!F9+'22 småtrolluka'!F9+'30 ski'!F9+'31 skianlegg'!F9+'32 Skistadion'!F9+'40 friidrett'!F9+'50 handball'!F9+'60 Ressurs'!F9+'70 Tursti'!F9+'80 Rindalshallen'!F9</f>
        <v>1850000</v>
      </c>
      <c r="G9" s="39"/>
    </row>
    <row r="10" spans="1:7" ht="14.25">
      <c r="A10" s="2">
        <v>3202</v>
      </c>
      <c r="B10" s="2" t="s">
        <v>6</v>
      </c>
      <c r="C10" s="72">
        <f>'10 felles'!C10+'20 fotball'!C10+'21 fotb.anl.'!C10+'22 småtrolluka'!C10+'30 ski'!C10+'31 skianlegg'!C10+'32 Skistadion'!C10+'40 friidrett'!C10+'50 handball'!C10+'60 Ressurs'!C10+'70 Tursti'!C10+'80 Rindalshallen'!C10</f>
        <v>225640</v>
      </c>
      <c r="D10" s="112">
        <f>'10 felles'!D10+'20 fotball'!D10+'21 fotb.anl.'!D10+'22 småtrolluka'!D10+'30 ski'!D10+'31 skianlegg'!D10+'32 Skistadion'!D10+'40 friidrett'!D10+'50 handball'!D10+'60 Ressurs'!D10+'70 Tursti'!D10+'80 Rindalshallen'!D10</f>
        <v>111980</v>
      </c>
      <c r="E10" s="102">
        <f>'10 felles'!E10+'20 fotball'!E10+'21 fotb.anl.'!E10+'22 småtrolluka'!E10+'30 ski'!E10+'31 skianlegg'!E10+'32 Skistadion'!E10+'40 friidrett'!E10+'50 handball'!E10+'60 Ressurs'!E10+'70 Tursti'!E10+'80 Rindalshallen'!E10</f>
        <v>269000</v>
      </c>
      <c r="F10" s="130">
        <f>'10 felles'!F10+'20 fotball'!F10+'21 fotb.anl.'!F10+'22 småtrolluka'!F10+'30 ski'!F10+'31 skianlegg'!F10+'32 Skistadion'!F10+'40 friidrett'!F10+'50 handball'!F10+'60 Ressurs'!F10+'70 Tursti'!F10+'80 Rindalshallen'!F10</f>
        <v>238500</v>
      </c>
      <c r="G10" s="38"/>
    </row>
    <row r="11" spans="1:7" ht="14.25">
      <c r="A11" s="2">
        <v>3203</v>
      </c>
      <c r="B11" s="2" t="s">
        <v>7</v>
      </c>
      <c r="C11" s="72">
        <f>'10 felles'!C11+'20 fotball'!C11+'21 fotb.anl.'!C11+'22 småtrolluka'!C11+'30 ski'!C11+'31 skianlegg'!C11+'32 Skistadion'!C11+'40 friidrett'!C11+'50 handball'!C11+'60 Ressurs'!C11+'70 Tursti'!C11+'80 Rindalshallen'!C11</f>
        <v>171721</v>
      </c>
      <c r="D11" s="112">
        <f>'10 felles'!D11+'20 fotball'!D11+'21 fotb.anl.'!D11+'22 småtrolluka'!D11+'30 ski'!D11+'31 skianlegg'!D11+'32 Skistadion'!D11+'40 friidrett'!D11+'50 handball'!D11+'60 Ressurs'!D11+'70 Tursti'!D11+'80 Rindalshallen'!D11</f>
        <v>53885</v>
      </c>
      <c r="E11" s="102">
        <f>'10 felles'!E11+'20 fotball'!E11+'21 fotb.anl.'!E11+'22 småtrolluka'!E11+'30 ski'!E11+'31 skianlegg'!E11+'32 Skistadion'!E11+'40 friidrett'!E11+'50 handball'!E11+'60 Ressurs'!E11+'70 Tursti'!E11+'80 Rindalshallen'!E11</f>
        <v>138000</v>
      </c>
      <c r="F11" s="130">
        <f>'10 felles'!F11+'20 fotball'!F11+'21 fotb.anl.'!F11+'22 småtrolluka'!F11+'30 ski'!F11+'31 skianlegg'!F11+'32 Skistadion'!F11+'40 friidrett'!F11+'50 handball'!F11+'60 Ressurs'!F11+'70 Tursti'!F11+'80 Rindalshallen'!F11</f>
        <v>138000</v>
      </c>
      <c r="G11" s="38"/>
    </row>
    <row r="12" spans="1:7" ht="14.25">
      <c r="A12" s="2">
        <v>3204</v>
      </c>
      <c r="B12" s="2" t="s">
        <v>9</v>
      </c>
      <c r="C12" s="72">
        <f>'10 felles'!C12+'20 fotball'!C12+'21 fotb.anl.'!C12+'22 småtrolluka'!C12+'30 ski'!C12+'31 skianlegg'!C12+'32 Skistadion'!C12+'40 friidrett'!C12+'50 handball'!C12+'60 Ressurs'!C12+'70 Tursti'!C12+'80 Rindalshallen'!C12</f>
        <v>222159</v>
      </c>
      <c r="D12" s="112">
        <f>'10 felles'!D12+'20 fotball'!D12+'21 fotb.anl.'!D12+'22 småtrolluka'!D12+'30 ski'!D12+'31 skianlegg'!D12+'32 Skistadion'!D12+'40 friidrett'!D12+'50 handball'!D12+'60 Ressurs'!D12+'70 Tursti'!D12+'80 Rindalshallen'!D12</f>
        <v>4250</v>
      </c>
      <c r="E12" s="102">
        <f>'10 felles'!E12+'20 fotball'!E12+'21 fotb.anl.'!E12+'22 småtrolluka'!E12+'30 ski'!E12+'31 skianlegg'!E12+'32 Skistadion'!E12+'40 friidrett'!E12+'50 handball'!E12+'60 Ressurs'!E12+'70 Tursti'!E12+'80 Rindalshallen'!E12</f>
        <v>247000</v>
      </c>
      <c r="F12" s="130">
        <f>'10 felles'!F12+'20 fotball'!F12+'21 fotb.anl.'!F12+'22 småtrolluka'!F12+'30 ski'!F12+'31 skianlegg'!F12+'32 Skistadion'!F12+'40 friidrett'!F12+'50 handball'!F12+'60 Ressurs'!F12+'70 Tursti'!F12+'80 Rindalshallen'!F12</f>
        <v>257000</v>
      </c>
      <c r="G12" s="38"/>
    </row>
    <row r="13" spans="1:7" ht="14.25">
      <c r="A13" s="2">
        <v>3205</v>
      </c>
      <c r="B13" s="2" t="s">
        <v>10</v>
      </c>
      <c r="C13" s="72">
        <f>'10 felles'!C13+'20 fotball'!C13+'21 fotb.anl.'!C13+'22 småtrolluka'!C13+'30 ski'!C13+'31 skianlegg'!C13+'32 Skistadion'!C13+'40 friidrett'!C13+'50 handball'!C13+'60 Ressurs'!C13+'70 Tursti'!C13+'80 Rindalshallen'!C13</f>
        <v>797550</v>
      </c>
      <c r="D13" s="112">
        <f>'10 felles'!D13+'20 fotball'!D13+'21 fotb.anl.'!D13+'22 småtrolluka'!D13+'30 ski'!D13+'31 skianlegg'!D13+'32 Skistadion'!D13+'40 friidrett'!D13+'50 handball'!D13+'60 Ressurs'!D13+'70 Tursti'!D13+'80 Rindalshallen'!D13</f>
        <v>0</v>
      </c>
      <c r="E13" s="102">
        <f>'10 felles'!E13+'20 fotball'!E13+'21 fotb.anl.'!E13+'22 småtrolluka'!E13+'30 ski'!E13+'31 skianlegg'!E13+'32 Skistadion'!E13+'40 friidrett'!E13+'50 handball'!E13+'60 Ressurs'!E13+'70 Tursti'!E13+'80 Rindalshallen'!E13</f>
        <v>760000</v>
      </c>
      <c r="F13" s="130">
        <f>'10 felles'!F13+'20 fotball'!F13+'21 fotb.anl.'!F13+'22 småtrolluka'!F13+'30 ski'!F13+'31 skianlegg'!F13+'32 Skistadion'!F13+'40 friidrett'!F13+'50 handball'!F13+'60 Ressurs'!F13+'70 Tursti'!F13+'80 Rindalshallen'!F13</f>
        <v>760000</v>
      </c>
      <c r="G13" s="38"/>
    </row>
    <row r="14" spans="1:7" ht="14.25">
      <c r="A14" s="2">
        <v>3209</v>
      </c>
      <c r="B14" s="2" t="s">
        <v>69</v>
      </c>
      <c r="C14" s="72">
        <f>'10 felles'!C14+'20 fotball'!C14+'21 fotb.anl.'!C14+'22 småtrolluka'!C14+'30 ski'!C14+'31 skianlegg'!C14+'32 Skistadion'!C14+'40 friidrett'!C14+'50 handball'!C14+'60 Ressurs'!C14+'70 Tursti'!C14+'80 Rindalshallen'!C14</f>
        <v>63559</v>
      </c>
      <c r="D14" s="112">
        <f>'10 felles'!D14+'20 fotball'!D14+'21 fotb.anl.'!D14+'22 småtrolluka'!D14+'30 ski'!D14+'31 skianlegg'!D14+'32 Skistadion'!D14+'40 friidrett'!D14+'50 handball'!D14+'60 Ressurs'!D14+'70 Tursti'!D14+'80 Rindalshallen'!D14</f>
        <v>16210</v>
      </c>
      <c r="E14" s="102">
        <f>'10 felles'!E14+'20 fotball'!E14+'21 fotb.anl.'!E14+'22 småtrolluka'!E14+'30 ski'!E14+'31 skianlegg'!E14+'32 Skistadion'!E14+'40 friidrett'!E14+'50 handball'!E14+'60 Ressurs'!E14+'70 Tursti'!E14+'80 Rindalshallen'!E14</f>
        <v>61500</v>
      </c>
      <c r="F14" s="130">
        <f>'10 felles'!F14+'20 fotball'!F14+'21 fotb.anl.'!F14+'22 småtrolluka'!F14+'30 ski'!F14+'31 skianlegg'!F14+'32 Skistadion'!F14+'40 friidrett'!F14+'50 handball'!F14+'60 Ressurs'!F14+'70 Tursti'!F14+'80 Rindalshallen'!F14</f>
        <v>61500</v>
      </c>
      <c r="G14" s="38"/>
    </row>
    <row r="15" spans="1:7" ht="14.25">
      <c r="A15" s="2">
        <v>3210</v>
      </c>
      <c r="B15" s="2" t="s">
        <v>11</v>
      </c>
      <c r="C15" s="72">
        <f>'10 felles'!C15+'20 fotball'!C15+'21 fotb.anl.'!C15+'22 småtrolluka'!C15+'30 ski'!C15+'31 skianlegg'!C15+'32 Skistadion'!C15+'40 friidrett'!C15+'50 handball'!C15+'60 Ressurs'!C15+'70 Tursti'!C15+'80 Rindalshallen'!C15</f>
        <v>399981</v>
      </c>
      <c r="D15" s="112">
        <f>'10 felles'!D15+'20 fotball'!D15+'21 fotb.anl.'!D15+'22 småtrolluka'!D15+'30 ski'!D15+'31 skianlegg'!D15+'32 Skistadion'!D15+'40 friidrett'!D15+'50 handball'!D15+'60 Ressurs'!D15+'70 Tursti'!D15+'80 Rindalshallen'!D15</f>
        <v>17205</v>
      </c>
      <c r="E15" s="102">
        <f>'10 felles'!E15+'20 fotball'!E15+'21 fotb.anl.'!E15+'22 småtrolluka'!E15+'30 ski'!E15+'31 skianlegg'!E15+'32 Skistadion'!E15+'40 friidrett'!E15+'50 handball'!E15+'60 Ressurs'!E15+'70 Tursti'!E15+'80 Rindalshallen'!E15</f>
        <v>415000</v>
      </c>
      <c r="F15" s="130">
        <f>'10 felles'!F15+'20 fotball'!F15+'21 fotb.anl.'!F15+'22 småtrolluka'!F15+'30 ski'!F15+'31 skianlegg'!F15+'32 Skistadion'!F15+'40 friidrett'!F15+'50 handball'!F15+'60 Ressurs'!F15+'70 Tursti'!F15+'80 Rindalshallen'!F15</f>
        <v>395000</v>
      </c>
      <c r="G15" s="38"/>
    </row>
    <row r="16" spans="1:7" s="11" customFormat="1" ht="14.25">
      <c r="A16" s="10">
        <v>34</v>
      </c>
      <c r="B16" s="10" t="s">
        <v>12</v>
      </c>
      <c r="C16" s="73">
        <f>'10 felles'!C16+'20 fotball'!C16+'21 fotb.anl.'!C16+'22 småtrolluka'!C16+'30 ski'!C16+'31 skianlegg'!C16+'32 Skistadion'!C16+'40 friidrett'!C16+'50 handball'!C16+'60 Ressurs'!C16+'70 Tursti'!C16+'80 Rindalshallen'!C16</f>
        <v>475392</v>
      </c>
      <c r="D16" s="83">
        <f>'10 felles'!D16+'20 fotball'!D16+'21 fotb.anl.'!D16+'22 småtrolluka'!D16+'30 ski'!D16+'31 skianlegg'!D16+'32 Skistadion'!D16+'40 friidrett'!D16+'50 handball'!D16+'60 Ressurs'!D16+'70 Tursti'!D16+'80 Rindalshallen'!D16</f>
        <v>1230906.03</v>
      </c>
      <c r="E16" s="73">
        <f>'10 felles'!E16+'20 fotball'!E16+'21 fotb.anl.'!E16+'22 småtrolluka'!E16+'30 ski'!E16+'31 skianlegg'!E16+'32 Skistadion'!E16+'40 friidrett'!E16+'50 handball'!E16+'60 Ressurs'!E16+'70 Tursti'!E16+'80 Rindalshallen'!E16</f>
        <v>530000</v>
      </c>
      <c r="F16" s="156">
        <f>'10 felles'!F16+'20 fotball'!F16+'21 fotb.anl.'!F16+'22 småtrolluka'!F16+'30 ski'!F16+'31 skianlegg'!F16+'32 Skistadion'!F16+'40 friidrett'!F16+'50 handball'!F16+'60 Ressurs'!F16+'70 Tursti'!F16+'80 Rindalshallen'!F16</f>
        <v>481000</v>
      </c>
      <c r="G16" s="39"/>
    </row>
    <row r="17" spans="1:7" ht="14.25">
      <c r="A17" s="2">
        <v>3410</v>
      </c>
      <c r="B17" s="2" t="s">
        <v>13</v>
      </c>
      <c r="C17" s="72">
        <f>'10 felles'!C17+'20 fotball'!C17+'21 fotb.anl.'!C17+'22 småtrolluka'!C17+'30 ski'!C17+'31 skianlegg'!C17+'32 Skistadion'!C17+'40 friidrett'!C17+'50 handball'!C17+'60 Ressurs'!C17+'70 Tursti'!C17+'80 Rindalshallen'!C17</f>
        <v>475392</v>
      </c>
      <c r="D17" s="112">
        <f>'10 felles'!D17+'20 fotball'!D17+'21 fotb.anl.'!D17+'22 småtrolluka'!D17+'30 ski'!D17+'31 skianlegg'!D17+'32 Skistadion'!D17+'40 friidrett'!D17+'50 handball'!D17+'60 Ressurs'!D17+'70 Tursti'!D17+'80 Rindalshallen'!D17</f>
        <v>1230906.03</v>
      </c>
      <c r="E17" s="102">
        <f>'10 felles'!E17+'20 fotball'!E17+'21 fotb.anl.'!E17+'22 småtrolluka'!E17+'30 ski'!E17+'31 skianlegg'!E17+'32 Skistadion'!E17+'40 friidrett'!E17+'50 handball'!E17+'60 Ressurs'!E17+'70 Tursti'!E17+'80 Rindalshallen'!E17</f>
        <v>530000</v>
      </c>
      <c r="F17" s="130">
        <f>SUM('70 Tursti'!F17+'10 felles'!F17)</f>
        <v>426000</v>
      </c>
      <c r="G17" s="38"/>
    </row>
    <row r="18" spans="1:7" s="5" customFormat="1" ht="14.25">
      <c r="A18" s="10">
        <v>36</v>
      </c>
      <c r="B18" s="10" t="s">
        <v>104</v>
      </c>
      <c r="C18" s="74">
        <f>'10 felles'!C18+'20 fotball'!C18+'21 fotb.anl.'!C18+'22 småtrolluka'!C18+'30 ski'!C18+'31 skianlegg'!C18+'32 Skistadion'!C18+'40 friidrett'!C18+'50 handball'!C18+'60 Ressurs'!C18+'70 Tursti'!C18+'80 Rindalshallen'!C18</f>
        <v>18025</v>
      </c>
      <c r="D18" s="85">
        <f>'10 felles'!D18+'20 fotball'!D18+'21 fotb.anl.'!D18+'22 småtrolluka'!D18+'30 ski'!D18+'31 skianlegg'!D18+'32 Skistadion'!D18+'40 friidrett'!D18+'50 handball'!D18+'60 Ressurs'!D18+'70 Tursti'!D18+'80 Rindalshallen'!D18</f>
        <v>42250.05</v>
      </c>
      <c r="E18" s="74">
        <f>'10 felles'!E18+'20 fotball'!E18+'21 fotb.anl.'!E18+'22 småtrolluka'!E18+'30 ski'!E18+'31 skianlegg'!E18+'32 Skistadion'!E18+'40 friidrett'!E18+'50 handball'!E18+'60 Ressurs'!E18+'70 Tursti'!E18+'80 Rindalshallen'!E18</f>
        <v>40000</v>
      </c>
      <c r="F18" s="157">
        <f>'10 felles'!F18+'20 fotball'!F18+'21 fotb.anl.'!F18+'22 småtrolluka'!F18+'30 ski'!F18+'31 skianlegg'!F18+'32 Skistadion'!F18+'40 friidrett'!F18+'50 handball'!F18+'60 Ressurs'!F18+'70 Tursti'!F18+'80 Rindalshallen'!F18</f>
        <v>0</v>
      </c>
      <c r="G18" s="40"/>
    </row>
    <row r="19" spans="1:7" ht="14.25">
      <c r="A19" s="2">
        <v>3600</v>
      </c>
      <c r="B19" s="9" t="s">
        <v>105</v>
      </c>
      <c r="C19" s="72">
        <f>'10 felles'!C19+'20 fotball'!C19+'21 fotb.anl.'!C19+'22 småtrolluka'!C19+'30 ski'!C19+'31 skianlegg'!C19+'32 Skistadion'!C19+'40 friidrett'!C19+'50 handball'!C19+'60 Ressurs'!C19+'70 Tursti'!C19+'80 Rindalshallen'!C19</f>
        <v>18025</v>
      </c>
      <c r="D19" s="112">
        <f>'10 felles'!D19+'20 fotball'!D19+'21 fotb.anl.'!D19+'22 småtrolluka'!D19+'30 ski'!D19+'31 skianlegg'!D19+'32 Skistadion'!D19+'40 friidrett'!D19+'50 handball'!D19+'60 Ressurs'!D19+'70 Tursti'!D19+'80 Rindalshallen'!D19</f>
        <v>47975.05</v>
      </c>
      <c r="E19" s="102">
        <f>'10 felles'!E19+'20 fotball'!E19+'21 fotb.anl.'!E19+'22 småtrolluka'!E19+'30 ski'!E19+'31 skianlegg'!E19+'32 Skistadion'!E19+'40 friidrett'!E19+'50 handball'!E19+'60 Ressurs'!E19+'70 Tursti'!E19+'80 Rindalshallen'!E19</f>
        <v>40000</v>
      </c>
      <c r="F19" s="130">
        <f>'10 felles'!F19+'20 fotball'!F19+'21 fotb.anl.'!F19+'22 småtrolluka'!F19+'30 ski'!F19+'31 skianlegg'!F19+'32 Skistadion'!F19+'40 friidrett'!F19+'50 handball'!F19+'60 Ressurs'!F19+'70 Tursti'!F19+'80 Rindalshallen'!F19</f>
        <v>0</v>
      </c>
      <c r="G19" s="38"/>
    </row>
    <row r="20" spans="1:7" ht="14.25">
      <c r="A20" s="2">
        <v>3601</v>
      </c>
      <c r="B20" s="9" t="s">
        <v>106</v>
      </c>
      <c r="C20" s="72">
        <f>'10 felles'!C20+'20 fotball'!C20+'21 fotb.anl.'!C20+'22 småtrolluka'!C20+'30 ski'!C20+'31 skianlegg'!C20+'32 Skistadion'!C20+'40 friidrett'!C20+'50 handball'!C20+'60 Ressurs'!C20+'70 Tursti'!C20+'80 Rindalshallen'!C20</f>
        <v>0</v>
      </c>
      <c r="D20" s="112">
        <f>'10 felles'!D20+'20 fotball'!D20+'21 fotb.anl.'!D20+'22 småtrolluka'!D20+'30 ski'!D20+'31 skianlegg'!D20+'32 Skistadion'!D20+'40 friidrett'!D20+'50 handball'!D20+'60 Ressurs'!D20+'70 Tursti'!D20+'80 Rindalshallen'!D20</f>
        <v>-5725</v>
      </c>
      <c r="E20" s="102">
        <f>'10 felles'!E20+'20 fotball'!E20+'21 fotb.anl.'!E20+'22 småtrolluka'!E20+'30 ski'!E20+'31 skianlegg'!E20+'32 Skistadion'!E20+'40 friidrett'!E20+'50 handball'!E20+'60 Ressurs'!E20+'70 Tursti'!E20+'80 Rindalshallen'!E20</f>
        <v>0</v>
      </c>
      <c r="F20" s="130">
        <f>'10 felles'!F20+'20 fotball'!F20+'21 fotb.anl.'!F20+'22 småtrolluka'!F20+'30 ski'!F20+'31 skianlegg'!F20+'32 Skistadion'!F20+'40 friidrett'!F20+'50 handball'!F20+'60 Ressurs'!F20+'70 Tursti'!F20+'80 Rindalshallen'!F20</f>
        <v>0</v>
      </c>
      <c r="G20" s="38"/>
    </row>
    <row r="21" spans="1:7" ht="14.25">
      <c r="A21" s="2">
        <v>3605</v>
      </c>
      <c r="B21" s="9" t="s">
        <v>109</v>
      </c>
      <c r="C21" s="72">
        <f>'10 felles'!C21+'20 fotball'!C21+'21 fotb.anl.'!C21+'22 småtrolluka'!C21+'30 ski'!C21+'31 skianlegg'!C21+'32 Skistadion'!C21+'40 friidrett'!C21+'50 handball'!C21+'60 Ressurs'!C21+'70 Tursti'!C21+'80 Rindalshallen'!C21</f>
        <v>0</v>
      </c>
      <c r="D21" s="112">
        <f>'10 felles'!D21+'20 fotball'!D21+'21 fotb.anl.'!D21+'22 småtrolluka'!D21+'30 ski'!D21+'31 skianlegg'!D21+'32 Skistadion'!D21+'40 friidrett'!D21+'50 handball'!D21+'60 Ressurs'!D21+'70 Tursti'!D21+'80 Rindalshallen'!D21</f>
        <v>0</v>
      </c>
      <c r="E21" s="102">
        <f>'10 felles'!E21+'20 fotball'!E21+'21 fotb.anl.'!E21+'22 småtrolluka'!E21+'30 ski'!E21+'31 skianlegg'!E21+'32 Skistadion'!E21+'40 friidrett'!E21+'50 handball'!E21+'60 Ressurs'!E21+'70 Tursti'!E21+'80 Rindalshallen'!E21</f>
        <v>0</v>
      </c>
      <c r="F21" s="130">
        <f>'10 felles'!F21+'20 fotball'!F21+'21 fotb.anl.'!F21+'22 småtrolluka'!F21+'30 ski'!F21+'31 skianlegg'!F21+'32 Skistadion'!F21+'40 friidrett'!F21+'50 handball'!F21+'60 Ressurs'!F21+'70 Tursti'!F21+'80 Rindalshallen'!F21</f>
        <v>0</v>
      </c>
      <c r="G21" s="38"/>
    </row>
    <row r="22" spans="1:7" ht="14.25">
      <c r="A22" s="1">
        <v>39</v>
      </c>
      <c r="B22" s="1" t="s">
        <v>17</v>
      </c>
      <c r="C22" s="74">
        <f>'10 felles'!C22+'20 fotball'!C22+'21 fotb.anl.'!C22+'22 småtrolluka'!C22+'30 ski'!C22+'31 skianlegg'!C22+'32 Skistadion'!C22+'40 friidrett'!C22+'50 handball'!C22+'60 Ressurs'!C22+'70 Tursti'!C22+'80 Rindalshallen'!C22</f>
        <v>622242</v>
      </c>
      <c r="D22" s="85">
        <f>'10 felles'!D22+'20 fotball'!D22+'21 fotb.anl.'!D22+'22 småtrolluka'!D22+'30 ski'!D22+'31 skianlegg'!D22+'32 Skistadion'!D22+'40 friidrett'!D22+'50 handball'!D22+'60 Ressurs'!D22+'70 Tursti'!D22+'80 Rindalshallen'!D22</f>
        <v>763564.45</v>
      </c>
      <c r="E22" s="74">
        <f>'10 felles'!E22+'20 fotball'!E22+'21 fotb.anl.'!E22+'22 småtrolluka'!E22+'30 ski'!E22+'31 skianlegg'!E22+'32 Skistadion'!E22+'40 friidrett'!E22+'50 handball'!E22+'60 Ressurs'!E22+'70 Tursti'!E22+'80 Rindalshallen'!E22</f>
        <v>780500</v>
      </c>
      <c r="F22" s="157">
        <f>'10 felles'!F22+'20 fotball'!F22+'21 fotb.anl.'!F22+'22 småtrolluka'!F22+'30 ski'!F22+'31 skianlegg'!F22+'32 Skistadion'!F22+'40 friidrett'!F22+'50 handball'!F22+'60 Ressurs'!F22+'70 Tursti'!F22+'80 Rindalshallen'!F22</f>
        <v>701000</v>
      </c>
      <c r="G22" s="38"/>
    </row>
    <row r="23" spans="1:7" ht="14.25">
      <c r="A23" s="8">
        <v>3900</v>
      </c>
      <c r="B23" s="8" t="s">
        <v>90</v>
      </c>
      <c r="C23" s="75">
        <f>'10 felles'!C23+'20 fotball'!C23+'21 fotb.anl.'!C23+'22 småtrolluka'!C23+'30 ski'!C23+'31 skianlegg'!C23+'32 Skistadion'!C23+'40 friidrett'!C23+'50 handball'!C23+'60 Ressurs'!C23+'70 Tursti'!C23+'80 Rindalshallen'!C23</f>
        <v>11000</v>
      </c>
      <c r="D23" s="112">
        <f>'10 felles'!D23+'20 fotball'!D23+'21 fotb.anl.'!D23+'22 småtrolluka'!D23+'30 ski'!D23+'31 skianlegg'!D23+'32 Skistadion'!D23+'40 friidrett'!D23+'50 handball'!D23+'60 Ressurs'!D23+'70 Tursti'!D23+'80 Rindalshallen'!D23</f>
        <v>35</v>
      </c>
      <c r="E23" s="102">
        <f>'10 felles'!E23+'20 fotball'!E23+'21 fotb.anl.'!E23+'22 småtrolluka'!E23+'30 ski'!E23+'31 skianlegg'!E23+'32 Skistadion'!E23+'40 friidrett'!E23+'50 handball'!E23+'60 Ressurs'!E23+'70 Tursti'!E23+'80 Rindalshallen'!E23</f>
        <v>0</v>
      </c>
      <c r="F23" s="130">
        <f>'10 felles'!F23+'20 fotball'!F23+'21 fotb.anl.'!F23+'22 småtrolluka'!F23+'30 ski'!F23+'31 skianlegg'!F23+'32 Skistadion'!F23+'40 friidrett'!F23+'50 handball'!F23+'60 Ressurs'!F23+'70 Tursti'!F23+'80 Rindalshallen'!F23</f>
        <v>0</v>
      </c>
      <c r="G23" s="38"/>
    </row>
    <row r="24" spans="1:7" ht="14.25">
      <c r="A24" s="2">
        <v>3901</v>
      </c>
      <c r="B24" s="2" t="s">
        <v>15</v>
      </c>
      <c r="C24" s="72">
        <f>'10 felles'!C24+'20 fotball'!C24+'21 fotb.anl.'!C24+'22 småtrolluka'!C24+'30 ski'!C24+'31 skianlegg'!C24+'32 Skistadion'!C24+'40 friidrett'!C24+'50 handball'!C24+'60 Ressurs'!C24+'70 Tursti'!C24+'80 Rindalshallen'!C24</f>
        <v>86465</v>
      </c>
      <c r="D24" s="112">
        <f>'10 felles'!D24+'20 fotball'!D24+'21 fotb.anl.'!D24+'22 småtrolluka'!D24+'30 ski'!D24+'31 skianlegg'!D24+'32 Skistadion'!D24+'40 friidrett'!D24+'50 handball'!D24+'60 Ressurs'!D24+'70 Tursti'!D24+'80 Rindalshallen'!D24</f>
        <v>95674</v>
      </c>
      <c r="E24" s="102">
        <f>'10 felles'!E24+'20 fotball'!E24+'21 fotb.anl.'!E24+'22 småtrolluka'!E24+'30 ski'!E24+'31 skianlegg'!E24+'32 Skistadion'!E24+'40 friidrett'!E24+'50 handball'!E24+'60 Ressurs'!E24+'70 Tursti'!E24+'80 Rindalshallen'!E24</f>
        <v>70000</v>
      </c>
      <c r="F24" s="130">
        <f>'10 felles'!F24+'20 fotball'!F24+'21 fotb.anl.'!F24+'22 småtrolluka'!F24+'30 ski'!F24+'31 skianlegg'!F24+'32 Skistadion'!F24+'40 friidrett'!F24+'50 handball'!F24+'60 Ressurs'!F24+'70 Tursti'!F24+'80 Rindalshallen'!F24</f>
        <v>100000</v>
      </c>
      <c r="G24" s="38"/>
    </row>
    <row r="25" spans="1:7" ht="14.25">
      <c r="A25" s="2">
        <v>3902</v>
      </c>
      <c r="B25" s="2" t="s">
        <v>16</v>
      </c>
      <c r="C25" s="72">
        <f>'10 felles'!C25+'20 fotball'!C25+'21 fotb.anl.'!C25+'22 småtrolluka'!C25+'30 ski'!C25+'31 skianlegg'!C25+'32 Skistadion'!C25+'40 friidrett'!C25+'50 handball'!C25+'60 Ressurs'!C25+'70 Tursti'!C25+'80 Rindalshallen'!C25</f>
        <v>58885</v>
      </c>
      <c r="D25" s="112">
        <f>'10 felles'!D25+'20 fotball'!D25+'21 fotb.anl.'!D25+'22 småtrolluka'!D25+'30 ski'!D25+'31 skianlegg'!D25+'32 Skistadion'!D25+'40 friidrett'!D25+'50 handball'!D25+'60 Ressurs'!D25+'70 Tursti'!D25+'80 Rindalshallen'!D25</f>
        <v>43949.95</v>
      </c>
      <c r="E25" s="102">
        <f>'10 felles'!E25+'20 fotball'!E25+'21 fotb.anl.'!E25+'22 småtrolluka'!E25+'30 ski'!E25+'31 skianlegg'!E25+'32 Skistadion'!E25+'40 friidrett'!E25+'50 handball'!E25+'60 Ressurs'!E25+'70 Tursti'!E25+'80 Rindalshallen'!E25</f>
        <v>55000</v>
      </c>
      <c r="F25" s="130">
        <f>'10 felles'!F25+'20 fotball'!F25+'21 fotb.anl.'!F25+'22 småtrolluka'!F25+'30 ski'!F25+'31 skianlegg'!F25+'32 Skistadion'!F25+'40 friidrett'!F25+'50 handball'!F25+'60 Ressurs'!F25+'70 Tursti'!F25+'80 Rindalshallen'!F25</f>
        <v>55000</v>
      </c>
      <c r="G25" s="38"/>
    </row>
    <row r="26" spans="1:7" ht="14.25">
      <c r="A26" s="8">
        <v>3903</v>
      </c>
      <c r="B26" s="8" t="s">
        <v>89</v>
      </c>
      <c r="C26" s="75">
        <f>'10 felles'!C26+'20 fotball'!C26+'21 fotb.anl.'!C26+'22 småtrolluka'!C26+'30 ski'!C26+'31 skianlegg'!C26+'32 Skistadion'!C26+'40 friidrett'!C26+'50 handball'!C26+'60 Ressurs'!C26+'70 Tursti'!C26+'80 Rindalshallen'!C26</f>
        <v>37270</v>
      </c>
      <c r="D26" s="112">
        <f>'10 felles'!D26+'20 fotball'!D26+'21 fotb.anl.'!D26+'22 småtrolluka'!D26+'30 ski'!D26+'31 skianlegg'!D26+'32 Skistadion'!D26+'40 friidrett'!D26+'50 handball'!D26+'60 Ressurs'!D26+'70 Tursti'!D26+'80 Rindalshallen'!D26</f>
        <v>16000</v>
      </c>
      <c r="E26" s="102">
        <f>'10 felles'!E26+'20 fotball'!E26+'21 fotb.anl.'!E26+'22 småtrolluka'!E26+'30 ski'!E26+'31 skianlegg'!E26+'32 Skistadion'!E26+'40 friidrett'!E26+'50 handball'!E26+'60 Ressurs'!E26+'70 Tursti'!E26+'80 Rindalshallen'!E26</f>
        <v>65000</v>
      </c>
      <c r="F26" s="130">
        <f>'10 felles'!F26+'20 fotball'!F26+'21 fotb.anl.'!F26+'22 småtrolluka'!F26+'30 ski'!F26+'31 skianlegg'!F26+'32 Skistadion'!F26+'40 friidrett'!F26+'50 handball'!F26+'60 Ressurs'!F26+'70 Tursti'!F26+'80 Rindalshallen'!F26</f>
        <v>45000</v>
      </c>
      <c r="G26" s="38"/>
    </row>
    <row r="27" spans="1:7" ht="14.25">
      <c r="A27" s="2">
        <v>3904</v>
      </c>
      <c r="B27" s="4" t="s">
        <v>78</v>
      </c>
      <c r="C27" s="72">
        <f>'10 felles'!C27+'20 fotball'!C27+'21 fotb.anl.'!C27+'22 småtrolluka'!C27+'30 ski'!C27+'31 skianlegg'!C27+'32 Skistadion'!C27+'40 friidrett'!C27+'50 handball'!C27+'60 Ressurs'!C27+'70 Tursti'!C27+'80 Rindalshallen'!C27</f>
        <v>110414</v>
      </c>
      <c r="D27" s="112">
        <f>'10 felles'!D27+'20 fotball'!D27+'21 fotb.anl.'!D27+'22 småtrolluka'!D27+'30 ski'!D27+'31 skianlegg'!D27+'32 Skistadion'!D27+'40 friidrett'!D27+'50 handball'!D27+'60 Ressurs'!D27+'70 Tursti'!D27+'80 Rindalshallen'!D27</f>
        <v>251071.5</v>
      </c>
      <c r="E27" s="102">
        <f>'10 felles'!E27+'20 fotball'!E27+'21 fotb.anl.'!E27+'22 småtrolluka'!E27+'30 ski'!E27+'31 skianlegg'!E27+'32 Skistadion'!E27+'40 friidrett'!E27+'50 handball'!E27+'60 Ressurs'!E27+'70 Tursti'!E27+'80 Rindalshallen'!E27</f>
        <v>116500</v>
      </c>
      <c r="F27" s="130">
        <f>'10 felles'!F27+'20 fotball'!F27+'21 fotb.anl.'!F27+'22 småtrolluka'!F27+'30 ski'!F27+'31 skianlegg'!F27+'32 Skistadion'!F27+'40 friidrett'!F27+'50 handball'!F27+'60 Ressurs'!F27+'70 Tursti'!F27+'80 Rindalshallen'!F27</f>
        <v>92000</v>
      </c>
      <c r="G27" s="38"/>
    </row>
    <row r="28" spans="1:7" ht="14.25">
      <c r="A28" s="2">
        <v>3909</v>
      </c>
      <c r="B28" s="2" t="s">
        <v>14</v>
      </c>
      <c r="C28" s="72">
        <f>'10 felles'!C28+'20 fotball'!C28+'21 fotb.anl.'!C28+'22 småtrolluka'!C28+'30 ski'!C28+'31 skianlegg'!C28+'32 Skistadion'!C28+'40 friidrett'!C28+'50 handball'!C28+'60 Ressurs'!C28+'70 Tursti'!C28+'80 Rindalshallen'!C28</f>
        <v>52658</v>
      </c>
      <c r="D28" s="112">
        <f>'10 felles'!D28+'20 fotball'!D28+'21 fotb.anl.'!D28+'22 småtrolluka'!D28+'30 ski'!D28+'31 skianlegg'!D28+'32 Skistadion'!D28+'40 friidrett'!D28+'50 handball'!D28+'60 Ressurs'!D28+'70 Tursti'!D28+'80 Rindalshallen'!D28</f>
        <v>1084</v>
      </c>
      <c r="E28" s="102">
        <f>'10 felles'!E28+'20 fotball'!E28+'21 fotb.anl.'!E28+'22 småtrolluka'!E28+'30 ski'!E28+'31 skianlegg'!E28+'32 Skistadion'!E28+'40 friidrett'!E28+'50 handball'!E28+'60 Ressurs'!E28+'70 Tursti'!E28+'80 Rindalshallen'!E28</f>
        <v>54000</v>
      </c>
      <c r="F28" s="130">
        <f>'10 felles'!F28+'20 fotball'!F28+'21 fotb.anl.'!F28+'22 småtrolluka'!F28+'30 ski'!F28+'31 skianlegg'!F28+'32 Skistadion'!F28+'40 friidrett'!F28+'50 handball'!F28+'60 Ressurs'!F28+'70 Tursti'!F28+'80 Rindalshallen'!F28</f>
        <v>34000</v>
      </c>
      <c r="G28" s="38"/>
    </row>
    <row r="29" spans="1:7" ht="14.25">
      <c r="A29" s="2">
        <v>3920</v>
      </c>
      <c r="B29" s="9" t="s">
        <v>4</v>
      </c>
      <c r="C29" s="72">
        <f>'10 felles'!C29+'20 fotball'!C29+'21 fotb.anl.'!C29+'22 småtrolluka'!C29+'30 ski'!C29+'31 skianlegg'!C29+'32 Skistadion'!C29+'40 friidrett'!C29+'50 handball'!C29+'60 Ressurs'!C29+'70 Tursti'!C29+'80 Rindalshallen'!C29</f>
        <v>52300</v>
      </c>
      <c r="D29" s="112">
        <f>'10 felles'!D29+'20 fotball'!D29+'21 fotb.anl.'!D29+'22 småtrolluka'!D29+'30 ski'!D29+'31 skianlegg'!D29+'32 Skistadion'!D29+'40 friidrett'!D29+'50 handball'!D29+'60 Ressurs'!D29+'70 Tursti'!D29+'80 Rindalshallen'!D29</f>
        <v>51400</v>
      </c>
      <c r="E29" s="102">
        <f>'10 felles'!E29+'20 fotball'!E29+'21 fotb.anl.'!E29+'22 småtrolluka'!E29+'30 ski'!E29+'31 skianlegg'!E29+'32 Skistadion'!E29+'40 friidrett'!E29+'50 handball'!E29+'60 Ressurs'!E29+'70 Tursti'!E29+'80 Rindalshallen'!E29</f>
        <v>70000</v>
      </c>
      <c r="F29" s="130">
        <f>'10 felles'!F29+'20 fotball'!F29+'21 fotb.anl.'!F29+'22 småtrolluka'!F29+'30 ski'!F29+'31 skianlegg'!F29+'32 Skistadion'!F29+'40 friidrett'!F29+'50 handball'!F29+'60 Ressurs'!F29+'70 Tursti'!F29+'80 Rindalshallen'!F29</f>
        <v>55000</v>
      </c>
      <c r="G29" s="38"/>
    </row>
    <row r="30" spans="1:7" ht="14.25">
      <c r="A30" s="2">
        <v>3930</v>
      </c>
      <c r="B30" s="9" t="s">
        <v>5</v>
      </c>
      <c r="C30" s="72">
        <f>'10 felles'!C30+'20 fotball'!C30+'21 fotb.anl.'!C30+'22 småtrolluka'!C30+'30 ski'!C30+'31 skianlegg'!C30+'32 Skistadion'!C30+'40 friidrett'!C30+'50 handball'!C30+'60 Ressurs'!C30+'70 Tursti'!C30+'80 Rindalshallen'!C30</f>
        <v>213250</v>
      </c>
      <c r="D30" s="112">
        <f>'10 felles'!D30+'20 fotball'!D30+'21 fotb.anl.'!D30+'22 småtrolluka'!D30+'30 ski'!D30+'31 skianlegg'!D30+'32 Skistadion'!D30+'40 friidrett'!D30+'50 handball'!D30+'60 Ressurs'!D30+'70 Tursti'!D30+'80 Rindalshallen'!D30</f>
        <v>304350</v>
      </c>
      <c r="E30" s="102">
        <f>'10 felles'!E30+'20 fotball'!E30+'21 fotb.anl.'!E30+'22 småtrolluka'!E30+'30 ski'!E30+'31 skianlegg'!E30+'32 Skistadion'!E30+'40 friidrett'!E30+'50 handball'!E30+'60 Ressurs'!E30+'70 Tursti'!E30+'80 Rindalshallen'!E30</f>
        <v>350000</v>
      </c>
      <c r="F30" s="130">
        <f>'10 felles'!F30+'20 fotball'!F30+'21 fotb.anl.'!F30+'22 småtrolluka'!F30+'30 ski'!F30+'31 skianlegg'!F30+'32 Skistadion'!F30+'40 friidrett'!F30+'50 handball'!F30+'60 Ressurs'!F30+'70 Tursti'!F30+'80 Rindalshallen'!F30</f>
        <v>320000</v>
      </c>
      <c r="G30" s="38"/>
    </row>
    <row r="31" spans="1:7" ht="15" thickBot="1">
      <c r="A31" s="52"/>
      <c r="B31" s="53" t="s">
        <v>71</v>
      </c>
      <c r="C31" s="76">
        <f>'10 felles'!C31+'20 fotball'!C31+'21 fotb.anl.'!C31+'22 småtrolluka'!C31+'30 ski'!C31+'31 skianlegg'!C31+'32 Skistadion'!C31+'40 friidrett'!C31+'50 handball'!C31+'60 Ressurs'!C31+'70 Tursti'!C31+'80 Rindalshallen'!C31</f>
        <v>4090045</v>
      </c>
      <c r="D31" s="86">
        <f>'10 felles'!D31+'20 fotball'!D31+'21 fotb.anl.'!D31+'22 småtrolluka'!D31+'30 ski'!D31+'31 skianlegg'!D31+'32 Skistadion'!D31+'40 friidrett'!D31+'50 handball'!D31+'60 Ressurs'!D31+'70 Tursti'!D31+'80 Rindalshallen'!D31</f>
        <v>3297404.5300000003</v>
      </c>
      <c r="E31" s="74">
        <f>'10 felles'!E31+'20 fotball'!E31+'21 fotb.anl.'!E31+'22 småtrolluka'!E31+'30 ski'!E31+'31 skianlegg'!E31+'32 Skistadion'!E31+'40 friidrett'!E31+'50 handball'!E31+'60 Ressurs'!E31+'70 Tursti'!E31+'80 Rindalshallen'!E31</f>
        <v>4266500</v>
      </c>
      <c r="F31" s="158">
        <f>'10 felles'!F31+'20 fotball'!F31+'21 fotb.anl.'!F31+'22 småtrolluka'!F31+'30 ski'!F31+'31 skianlegg'!F31+'32 Skistadion'!F31+'40 friidrett'!F31+'50 handball'!F31+'60 Ressurs'!F31+'70 Tursti'!F31+'80 Rindalshallen'!F31</f>
        <v>4091000</v>
      </c>
      <c r="G31" s="55"/>
    </row>
    <row r="32" spans="1:7" ht="15" thickTop="1">
      <c r="A32" s="24"/>
      <c r="B32" s="47"/>
      <c r="C32" s="77">
        <f>'10 felles'!C32+'20 fotball'!C32+'21 fotb.anl.'!C32+'22 småtrolluka'!C32+'30 ski'!C32+'31 skianlegg'!C32+'32 Skistadion'!C32+'40 friidrett'!C32+'50 handball'!C32+'60 Ressurs'!C32+'70 Tursti'!C32+'80 Rindalshallen'!C32</f>
        <v>0</v>
      </c>
      <c r="D32" s="87">
        <f>'10 felles'!D32+'20 fotball'!D32+'21 fotb.anl.'!D32+'22 småtrolluka'!D32+'30 ski'!D32+'31 skianlegg'!D32+'32 Skistadion'!D32+'40 friidrett'!D32+'50 handball'!D32+'60 Ressurs'!D32+'70 Tursti'!D32+'80 Rindalshallen'!D32</f>
        <v>0</v>
      </c>
      <c r="E32" s="102">
        <f>'10 felles'!E32+'20 fotball'!E32+'21 fotb.anl.'!E32+'22 småtrolluka'!E32+'30 ski'!E32+'31 skianlegg'!E32+'32 Skistadion'!E32+'40 friidrett'!E32+'50 handball'!E32+'60 Ressurs'!E32+'70 Tursti'!E32+'80 Rindalshallen'!E32</f>
        <v>0</v>
      </c>
      <c r="F32" s="131">
        <f>'10 felles'!F32+'20 fotball'!F32+'21 fotb.anl.'!F32+'22 småtrolluka'!F32+'30 ski'!F32+'31 skianlegg'!F32+'32 Skistadion'!F32+'40 friidrett'!F32+'50 handball'!F32+'60 Ressurs'!F32+'70 Tursti'!F32+'80 Rindalshallen'!F32</f>
        <v>0</v>
      </c>
      <c r="G32" s="49"/>
    </row>
    <row r="33" spans="1:7" s="11" customFormat="1" ht="14.25">
      <c r="A33" s="10">
        <v>43</v>
      </c>
      <c r="B33" s="10" t="s">
        <v>95</v>
      </c>
      <c r="C33" s="73">
        <f>'10 felles'!C33+'20 fotball'!C33+'21 fotb.anl.'!C33+'22 småtrolluka'!C33+'30 ski'!C33+'31 skianlegg'!C33+'32 Skistadion'!C33+'40 friidrett'!C33+'50 handball'!C33+'60 Ressurs'!C33+'70 Tursti'!C33+'80 Rindalshallen'!C33</f>
        <v>371163.82</v>
      </c>
      <c r="D33" s="83">
        <f>'10 felles'!D33+'20 fotball'!D33+'21 fotb.anl.'!D33+'22 småtrolluka'!D33+'30 ski'!D33+'31 skianlegg'!D33+'32 Skistadion'!D33+'40 friidrett'!D33+'50 handball'!D33+'60 Ressurs'!D33+'70 Tursti'!D33+'80 Rindalshallen'!D33</f>
        <v>132368.54</v>
      </c>
      <c r="E33" s="73">
        <f>'10 felles'!E33+'20 fotball'!E33+'21 fotb.anl.'!E33+'22 småtrolluka'!E33+'30 ski'!E33+'31 skianlegg'!E33+'32 Skistadion'!E33+'40 friidrett'!E33+'50 handball'!E33+'60 Ressurs'!E33+'70 Tursti'!E33+'80 Rindalshallen'!E33</f>
        <v>334100</v>
      </c>
      <c r="F33" s="156">
        <f>'10 felles'!F33+'20 fotball'!F33+'21 fotb.anl.'!F33+'22 småtrolluka'!F33+'30 ski'!F33+'31 skianlegg'!F33+'32 Skistadion'!F33+'40 friidrett'!F33+'50 handball'!F33+'60 Ressurs'!F33+'70 Tursti'!F33+'80 Rindalshallen'!F33</f>
        <v>341100</v>
      </c>
      <c r="G33" s="39"/>
    </row>
    <row r="34" spans="1:7" ht="14.25">
      <c r="A34" s="2">
        <v>4300</v>
      </c>
      <c r="B34" s="2" t="s">
        <v>62</v>
      </c>
      <c r="C34" s="72">
        <f>'10 felles'!C34+'20 fotball'!C34+'21 fotb.anl.'!C34+'22 småtrolluka'!C34+'30 ski'!C34+'31 skianlegg'!C34+'32 Skistadion'!C34+'40 friidrett'!C34+'50 handball'!C34+'60 Ressurs'!C34+'70 Tursti'!C34+'80 Rindalshallen'!C34</f>
        <v>125100</v>
      </c>
      <c r="D34" s="112">
        <f>'10 felles'!D34+'20 fotball'!D34+'21 fotb.anl.'!D34+'22 småtrolluka'!D34+'30 ski'!D34+'31 skianlegg'!D34+'32 Skistadion'!D34+'40 friidrett'!D34+'50 handball'!D34+'60 Ressurs'!D34+'70 Tursti'!D34+'80 Rindalshallen'!D34</f>
        <v>84720</v>
      </c>
      <c r="E34" s="102">
        <f>'10 felles'!E34+'20 fotball'!E34+'21 fotb.anl.'!E34+'22 småtrolluka'!E34+'30 ski'!E34+'31 skianlegg'!E34+'32 Skistadion'!E34+'40 friidrett'!E34+'50 handball'!E34+'60 Ressurs'!E34+'70 Tursti'!E34+'80 Rindalshallen'!E34</f>
        <v>82000</v>
      </c>
      <c r="F34" s="130">
        <f>'10 felles'!F34+'20 fotball'!F34+'21 fotb.anl.'!F34+'22 småtrolluka'!F34+'30 ski'!F34+'31 skianlegg'!F34+'32 Skistadion'!F34+'40 friidrett'!F34+'50 handball'!F34+'60 Ressurs'!F34+'70 Tursti'!F34+'80 Rindalshallen'!F34</f>
        <v>85000</v>
      </c>
      <c r="G34" s="38"/>
    </row>
    <row r="35" spans="1:7" ht="14.25">
      <c r="A35" s="2">
        <v>4301</v>
      </c>
      <c r="B35" s="2" t="s">
        <v>61</v>
      </c>
      <c r="C35" s="72">
        <f>'10 felles'!C35+'20 fotball'!C35+'21 fotb.anl.'!C35+'22 småtrolluka'!C35+'30 ski'!C35+'31 skianlegg'!C35+'32 Skistadion'!C35+'40 friidrett'!C35+'50 handball'!C35+'60 Ressurs'!C35+'70 Tursti'!C35+'80 Rindalshallen'!C35</f>
        <v>0</v>
      </c>
      <c r="D35" s="112">
        <f>'10 felles'!D35+'20 fotball'!D35+'21 fotb.anl.'!D35+'22 småtrolluka'!D35+'30 ski'!D35+'31 skianlegg'!D35+'32 Skistadion'!D35+'40 friidrett'!D35+'50 handball'!D35+'60 Ressurs'!D35+'70 Tursti'!D35+'80 Rindalshallen'!D35</f>
        <v>0</v>
      </c>
      <c r="E35" s="102">
        <f>'10 felles'!E35+'20 fotball'!E35+'21 fotb.anl.'!E35+'22 småtrolluka'!E35+'30 ski'!E35+'31 skianlegg'!E35+'32 Skistadion'!E35+'40 friidrett'!E35+'50 handball'!E35+'60 Ressurs'!E35+'70 Tursti'!E35+'80 Rindalshallen'!E35</f>
        <v>0</v>
      </c>
      <c r="F35" s="130">
        <f>'10 felles'!F35+'20 fotball'!F35+'21 fotb.anl.'!F35+'22 småtrolluka'!F35+'30 ski'!F35+'31 skianlegg'!F35+'32 Skistadion'!F35+'40 friidrett'!F35+'50 handball'!F35+'60 Ressurs'!F35+'70 Tursti'!F35+'80 Rindalshallen'!F35</f>
        <v>0</v>
      </c>
      <c r="G35" s="38"/>
    </row>
    <row r="36" spans="1:7" ht="14.25">
      <c r="A36" s="2">
        <v>4330</v>
      </c>
      <c r="B36" s="2" t="s">
        <v>76</v>
      </c>
      <c r="C36" s="72">
        <f>'10 felles'!C36+'20 fotball'!C36+'21 fotb.anl.'!C36+'22 småtrolluka'!C36+'30 ski'!C36+'31 skianlegg'!C36+'32 Skistadion'!C36+'40 friidrett'!C36+'50 handball'!C36+'60 Ressurs'!C36+'70 Tursti'!C36+'80 Rindalshallen'!C36</f>
        <v>0</v>
      </c>
      <c r="D36" s="112">
        <f>'10 felles'!D36+'20 fotball'!D36+'21 fotb.anl.'!D36+'22 småtrolluka'!D36+'30 ski'!D36+'31 skianlegg'!D36+'32 Skistadion'!D36+'40 friidrett'!D36+'50 handball'!D36+'60 Ressurs'!D36+'70 Tursti'!D36+'80 Rindalshallen'!D36</f>
        <v>0</v>
      </c>
      <c r="E36" s="102">
        <f>'10 felles'!E36+'20 fotball'!E36+'21 fotb.anl.'!E36+'22 småtrolluka'!E36+'30 ski'!E36+'31 skianlegg'!E36+'32 Skistadion'!E36+'40 friidrett'!E36+'50 handball'!E36+'60 Ressurs'!E36+'70 Tursti'!E36+'80 Rindalshallen'!E36</f>
        <v>0</v>
      </c>
      <c r="F36" s="130">
        <f>'10 felles'!F36+'20 fotball'!F36+'21 fotb.anl.'!F36+'22 småtrolluka'!F36+'30 ski'!F36+'31 skianlegg'!F36+'32 Skistadion'!F36+'40 friidrett'!F36+'50 handball'!F36+'60 Ressurs'!F36+'70 Tursti'!F36+'80 Rindalshallen'!F36</f>
        <v>0</v>
      </c>
      <c r="G36" s="38"/>
    </row>
    <row r="37" spans="1:7" ht="14.25">
      <c r="A37" s="2">
        <v>4340</v>
      </c>
      <c r="B37" s="2" t="s">
        <v>18</v>
      </c>
      <c r="C37" s="72">
        <f>'10 felles'!C37+'20 fotball'!C37+'21 fotb.anl.'!C37+'22 småtrolluka'!C37+'30 ski'!C37+'31 skianlegg'!C37+'32 Skistadion'!C37+'40 friidrett'!C37+'50 handball'!C37+'60 Ressurs'!C37+'70 Tursti'!C37+'80 Rindalshallen'!C37</f>
        <v>164396.53</v>
      </c>
      <c r="D37" s="112">
        <f>'10 felles'!D37+'20 fotball'!D37+'21 fotb.anl.'!D37+'22 småtrolluka'!D37+'30 ski'!D37+'31 skianlegg'!D37+'32 Skistadion'!D37+'40 friidrett'!D37+'50 handball'!D37+'60 Ressurs'!D37+'70 Tursti'!D37+'80 Rindalshallen'!D37</f>
        <v>26453.54</v>
      </c>
      <c r="E37" s="102">
        <f>'10 felles'!E37+'20 fotball'!E37+'21 fotb.anl.'!E37+'22 småtrolluka'!E37+'30 ski'!E37+'31 skianlegg'!E37+'32 Skistadion'!E37+'40 friidrett'!E37+'50 handball'!E37+'60 Ressurs'!E37+'70 Tursti'!E37+'80 Rindalshallen'!E37</f>
        <v>186000</v>
      </c>
      <c r="F37" s="130">
        <f>'10 felles'!F37+'20 fotball'!F37+'21 fotb.anl.'!F37+'22 småtrolluka'!F37+'30 ski'!F37+'31 skianlegg'!F37+'32 Skistadion'!F37+'40 friidrett'!F37+'50 handball'!F37+'60 Ressurs'!F37+'70 Tursti'!F37+'80 Rindalshallen'!F37</f>
        <v>186000</v>
      </c>
      <c r="G37" s="38"/>
    </row>
    <row r="38" spans="1:7" ht="14.25">
      <c r="A38" s="2">
        <v>4341</v>
      </c>
      <c r="B38" s="2" t="s">
        <v>19</v>
      </c>
      <c r="C38" s="72">
        <f>'10 felles'!C38+'20 fotball'!C38+'21 fotb.anl.'!C38+'22 småtrolluka'!C38+'30 ski'!C38+'31 skianlegg'!C38+'32 Skistadion'!C38+'40 friidrett'!C38+'50 handball'!C38+'60 Ressurs'!C38+'70 Tursti'!C38+'80 Rindalshallen'!C38</f>
        <v>56900</v>
      </c>
      <c r="D38" s="112">
        <f>'10 felles'!D38+'20 fotball'!D38+'21 fotb.anl.'!D38+'22 småtrolluka'!D38+'30 ski'!D38+'31 skianlegg'!D38+'32 Skistadion'!D38+'40 friidrett'!D38+'50 handball'!D38+'60 Ressurs'!D38+'70 Tursti'!D38+'80 Rindalshallen'!D38</f>
        <v>-200</v>
      </c>
      <c r="E38" s="102">
        <f>'10 felles'!E38+'20 fotball'!E38+'21 fotb.anl.'!E38+'22 småtrolluka'!E38+'30 ski'!E38+'31 skianlegg'!E38+'32 Skistadion'!E38+'40 friidrett'!E38+'50 handball'!E38+'60 Ressurs'!E38+'70 Tursti'!E38+'80 Rindalshallen'!E38</f>
        <v>56600</v>
      </c>
      <c r="F38" s="130">
        <f>'10 felles'!F38+'20 fotball'!F38+'21 fotb.anl.'!F38+'22 småtrolluka'!F38+'30 ski'!F38+'31 skianlegg'!F38+'32 Skistadion'!F38+'40 friidrett'!F38+'50 handball'!F38+'60 Ressurs'!F38+'70 Tursti'!F38+'80 Rindalshallen'!F38</f>
        <v>58600</v>
      </c>
      <c r="G38" s="38"/>
    </row>
    <row r="39" spans="1:7" ht="14.25">
      <c r="A39" s="2">
        <v>4342</v>
      </c>
      <c r="B39" s="2" t="s">
        <v>64</v>
      </c>
      <c r="C39" s="72">
        <f>'10 felles'!C39+'20 fotball'!C39+'21 fotb.anl.'!C39+'22 småtrolluka'!C39+'30 ski'!C39+'31 skianlegg'!C39+'32 Skistadion'!C39+'40 friidrett'!C39+'50 handball'!C39+'60 Ressurs'!C39+'70 Tursti'!C39+'80 Rindalshallen'!C39</f>
        <v>24767.29</v>
      </c>
      <c r="D39" s="112">
        <f>'10 felles'!D39+'20 fotball'!D39+'21 fotb.anl.'!D39+'22 småtrolluka'!D39+'30 ski'!D39+'31 skianlegg'!D39+'32 Skistadion'!D39+'40 friidrett'!D39+'50 handball'!D39+'60 Ressurs'!D39+'70 Tursti'!D39+'80 Rindalshallen'!D39</f>
        <v>21395</v>
      </c>
      <c r="E39" s="102">
        <f>'10 felles'!E39+'20 fotball'!E39+'21 fotb.anl.'!E39+'22 småtrolluka'!E39+'30 ski'!E39+'31 skianlegg'!E39+'32 Skistadion'!E39+'40 friidrett'!E39+'50 handball'!E39+'60 Ressurs'!E39+'70 Tursti'!E39+'80 Rindalshallen'!E39</f>
        <v>9500</v>
      </c>
      <c r="F39" s="130">
        <f>'10 felles'!F39+'20 fotball'!F39+'21 fotb.anl.'!F39+'22 småtrolluka'!F39+'30 ski'!F39+'31 skianlegg'!F39+'32 Skistadion'!F39+'40 friidrett'!F39+'50 handball'!F39+'60 Ressurs'!F39+'70 Tursti'!F39+'80 Rindalshallen'!F39</f>
        <v>11500</v>
      </c>
      <c r="G39" s="38"/>
    </row>
    <row r="40" spans="1:7" s="11" customFormat="1" ht="14.25">
      <c r="A40" s="10">
        <v>45</v>
      </c>
      <c r="B40" s="10" t="s">
        <v>103</v>
      </c>
      <c r="C40" s="73">
        <f>'10 felles'!C40+'20 fotball'!C40+'21 fotb.anl.'!C40+'22 småtrolluka'!C40+'30 ski'!C40+'31 skianlegg'!C40+'32 Skistadion'!C40+'40 friidrett'!C40+'50 handball'!C40+'60 Ressurs'!C40+'70 Tursti'!C40+'80 Rindalshallen'!C40</f>
        <v>564151</v>
      </c>
      <c r="D40" s="83">
        <f>'10 felles'!D40+'20 fotball'!D40+'21 fotb.anl.'!D40+'22 småtrolluka'!D40+'30 ski'!D40+'31 skianlegg'!D40+'32 Skistadion'!D40+'40 friidrett'!D40+'50 handball'!D40+'60 Ressurs'!D40+'70 Tursti'!D40+'80 Rindalshallen'!D40</f>
        <v>382215.37</v>
      </c>
      <c r="E40" s="73">
        <f>'10 felles'!E40+'20 fotball'!E40+'21 fotb.anl.'!E40+'22 småtrolluka'!E40+'30 ski'!E40+'31 skianlegg'!E40+'32 Skistadion'!E40+'40 friidrett'!E40+'50 handball'!E40+'60 Ressurs'!E40+'70 Tursti'!E40+'80 Rindalshallen'!E40</f>
        <v>460200</v>
      </c>
      <c r="F40" s="156">
        <f>'10 felles'!F40+'20 fotball'!F40+'21 fotb.anl.'!F40+'22 småtrolluka'!F40+'30 ski'!F40+'31 skianlegg'!F40+'32 Skistadion'!F40+'40 friidrett'!F40+'50 handball'!F40+'60 Ressurs'!F40+'70 Tursti'!F40+'80 Rindalshallen'!F40</f>
        <v>227200</v>
      </c>
      <c r="G40" s="39"/>
    </row>
    <row r="41" spans="1:7" ht="14.25">
      <c r="A41" s="2">
        <v>4500</v>
      </c>
      <c r="B41" s="2" t="s">
        <v>70</v>
      </c>
      <c r="C41" s="72">
        <f>'10 felles'!C41+'20 fotball'!C41+'21 fotb.anl.'!C41+'22 småtrolluka'!C41+'30 ski'!C41+'31 skianlegg'!C41+'32 Skistadion'!C41+'40 friidrett'!C41+'50 handball'!C41+'60 Ressurs'!C41+'70 Tursti'!C41+'80 Rindalshallen'!C41</f>
        <v>109158</v>
      </c>
      <c r="D41" s="112">
        <f>'10 felles'!D41+'20 fotball'!D41+'21 fotb.anl.'!D41+'22 småtrolluka'!D41+'30 ski'!D41+'31 skianlegg'!D41+'32 Skistadion'!D41+'40 friidrett'!D41+'50 handball'!D41+'60 Ressurs'!D41+'70 Tursti'!D41+'80 Rindalshallen'!D41</f>
        <v>81075.47</v>
      </c>
      <c r="E41" s="102">
        <f>'10 felles'!E41+'20 fotball'!E41+'21 fotb.anl.'!E41+'22 småtrolluka'!E41+'30 ski'!E41+'31 skianlegg'!E41+'32 Skistadion'!E41+'40 friidrett'!E41+'50 handball'!E41+'60 Ressurs'!E41+'70 Tursti'!E41+'80 Rindalshallen'!E41</f>
        <v>123500</v>
      </c>
      <c r="F41" s="130">
        <f>'10 felles'!F41+'20 fotball'!F41+'21 fotb.anl.'!F41+'22 småtrolluka'!F41+'30 ski'!F41+'31 skianlegg'!F41+'32 Skistadion'!F41+'40 friidrett'!F41+'50 handball'!F41+'60 Ressurs'!F41+'70 Tursti'!F41+'80 Rindalshallen'!F41</f>
        <v>120000</v>
      </c>
      <c r="G41" s="38"/>
    </row>
    <row r="42" spans="1:7" ht="14.25">
      <c r="A42" s="2">
        <v>4510</v>
      </c>
      <c r="B42" s="4" t="s">
        <v>79</v>
      </c>
      <c r="C42" s="72">
        <f>'10 felles'!C42+'20 fotball'!C42+'21 fotb.anl.'!C42+'22 småtrolluka'!C42+'30 ski'!C42+'31 skianlegg'!C42+'32 Skistadion'!C42+'40 friidrett'!C42+'50 handball'!C42+'60 Ressurs'!C42+'70 Tursti'!C42+'80 Rindalshallen'!C42</f>
        <v>10316</v>
      </c>
      <c r="D42" s="112">
        <f>'10 felles'!D42+'20 fotball'!D42+'21 fotb.anl.'!D42+'22 småtrolluka'!D42+'30 ski'!D42+'31 skianlegg'!D42+'32 Skistadion'!D42+'40 friidrett'!D42+'50 handball'!D42+'60 Ressurs'!D42+'70 Tursti'!D42+'80 Rindalshallen'!D42</f>
        <v>27609.9</v>
      </c>
      <c r="E42" s="102">
        <f>'10 felles'!E42+'20 fotball'!E42+'21 fotb.anl.'!E42+'22 småtrolluka'!E42+'30 ski'!E42+'31 skianlegg'!E42+'32 Skistadion'!E42+'40 friidrett'!E42+'50 handball'!E42+'60 Ressurs'!E42+'70 Tursti'!E42+'80 Rindalshallen'!E42</f>
        <v>10700</v>
      </c>
      <c r="F42" s="130">
        <f>'10 felles'!F42+'20 fotball'!F42+'21 fotb.anl.'!F42+'22 småtrolluka'!F42+'30 ski'!F42+'31 skianlegg'!F42+'32 Skistadion'!F42+'40 friidrett'!F42+'50 handball'!F42+'60 Ressurs'!F42+'70 Tursti'!F42+'80 Rindalshallen'!F42</f>
        <v>16200</v>
      </c>
      <c r="G42" s="38"/>
    </row>
    <row r="43" spans="1:7" ht="14.25">
      <c r="A43" s="2">
        <v>4520</v>
      </c>
      <c r="B43" s="4" t="s">
        <v>80</v>
      </c>
      <c r="C43" s="72">
        <f>'10 felles'!C43+'20 fotball'!C43+'21 fotb.anl.'!C43+'22 småtrolluka'!C43+'30 ski'!C43+'31 skianlegg'!C43+'32 Skistadion'!C43+'40 friidrett'!C43+'50 handball'!C43+'60 Ressurs'!C43+'70 Tursti'!C43+'80 Rindalshallen'!C43</f>
        <v>50527</v>
      </c>
      <c r="D43" s="112">
        <f>'10 felles'!D43+'20 fotball'!D43+'21 fotb.anl.'!D43+'22 småtrolluka'!D43+'30 ski'!D43+'31 skianlegg'!D43+'32 Skistadion'!D43+'40 friidrett'!D43+'50 handball'!D43+'60 Ressurs'!D43+'70 Tursti'!D43+'80 Rindalshallen'!D43</f>
        <v>3530</v>
      </c>
      <c r="E43" s="102">
        <f>'10 felles'!E43+'20 fotball'!E43+'21 fotb.anl.'!E43+'22 småtrolluka'!E43+'30 ski'!E43+'31 skianlegg'!E43+'32 Skistadion'!E43+'40 friidrett'!E43+'50 handball'!E43+'60 Ressurs'!E43+'70 Tursti'!E43+'80 Rindalshallen'!E43</f>
        <v>56000</v>
      </c>
      <c r="F43" s="130">
        <f>'10 felles'!F43+'20 fotball'!F43+'21 fotb.anl.'!F43+'22 småtrolluka'!F43+'30 ski'!F43+'31 skianlegg'!F43+'32 Skistadion'!F43+'40 friidrett'!F43+'50 handball'!F43+'60 Ressurs'!F43+'70 Tursti'!F43+'80 Rindalshallen'!F43</f>
        <v>56000</v>
      </c>
      <c r="G43" s="38"/>
    </row>
    <row r="44" spans="1:7" ht="14.25">
      <c r="A44" s="2">
        <v>4531</v>
      </c>
      <c r="B44" s="4" t="s">
        <v>112</v>
      </c>
      <c r="C44" s="72"/>
      <c r="D44" s="112"/>
      <c r="E44" s="102">
        <f>'10 felles'!E44+'20 fotball'!E44+'21 fotb.anl.'!E44+'22 småtrolluka'!E44+'30 ski'!E44+'31 skianlegg'!E44+'32 Skistadion'!E44+'40 friidrett'!E44+'50 handball'!E44+'60 Ressurs'!E44+'70 Tursti'!E44+'80 Rindalshallen'!E44</f>
        <v>270000</v>
      </c>
      <c r="F44" s="130">
        <f>'10 felles'!F44+'20 fotball'!F44+'21 fotb.anl.'!F44+'22 småtrolluka'!F44+'30 ski'!F44+'31 skianlegg'!F44+'32 Skistadion'!F44+'40 friidrett'!F44+'50 handball'!F44+'60 Ressurs'!F44+'70 Tursti'!F44+'80 Rindalshallen'!F44</f>
        <v>35000</v>
      </c>
      <c r="G44" s="38"/>
    </row>
    <row r="45" spans="1:7" s="11" customFormat="1" ht="14.25">
      <c r="A45" s="10">
        <v>50</v>
      </c>
      <c r="B45" s="10" t="s">
        <v>20</v>
      </c>
      <c r="C45" s="73">
        <f>'10 felles'!C45+'20 fotball'!C45+'21 fotb.anl.'!C45+'22 småtrolluka'!C45+'30 ski'!C45+'31 skianlegg'!C45+'32 Skistadion'!C45+'40 friidrett'!C45+'50 handball'!C45+'60 Ressurs'!C45+'70 Tursti'!C45+'80 Rindalshallen'!C45</f>
        <v>262997.5</v>
      </c>
      <c r="D45" s="83">
        <f>'10 felles'!D45+'20 fotball'!D45+'21 fotb.anl.'!D45+'22 småtrolluka'!D45+'30 ski'!D45+'31 skianlegg'!D45+'32 Skistadion'!D45+'40 friidrett'!D45+'50 handball'!D45+'60 Ressurs'!D45+'70 Tursti'!D45+'80 Rindalshallen'!D45</f>
        <v>54047.5</v>
      </c>
      <c r="E45" s="73">
        <f>'10 felles'!E45+'20 fotball'!E45+'21 fotb.anl.'!E45+'22 småtrolluka'!E45+'30 ski'!E45+'31 skianlegg'!E45+'32 Skistadion'!E45+'40 friidrett'!E45+'50 handball'!E45+'60 Ressurs'!E45+'70 Tursti'!E45+'80 Rindalshallen'!E45</f>
        <v>287000</v>
      </c>
      <c r="F45" s="156">
        <f>'10 felles'!F45+'20 fotball'!F45+'21 fotb.anl.'!F45+'22 småtrolluka'!F45+'30 ski'!F45+'31 skianlegg'!F45+'32 Skistadion'!F45+'40 friidrett'!F45+'50 handball'!F45+'60 Ressurs'!F45+'70 Tursti'!F45+'80 Rindalshallen'!F45</f>
        <v>315000</v>
      </c>
      <c r="G45" s="39"/>
    </row>
    <row r="46" spans="1:7" ht="14.25">
      <c r="A46" s="2">
        <v>5000</v>
      </c>
      <c r="B46" s="2" t="s">
        <v>21</v>
      </c>
      <c r="C46" s="72">
        <f>'10 felles'!C46+'20 fotball'!C46+'21 fotb.anl.'!C46+'22 småtrolluka'!C46+'30 ski'!C46+'31 skianlegg'!C46+'32 Skistadion'!C46+'40 friidrett'!C46+'50 handball'!C46+'60 Ressurs'!C46+'70 Tursti'!C46+'80 Rindalshallen'!C46</f>
        <v>262997.5</v>
      </c>
      <c r="D46" s="112">
        <f>'10 felles'!D46+'20 fotball'!D46+'21 fotb.anl.'!D46+'22 småtrolluka'!D46+'30 ski'!D46+'31 skianlegg'!D46+'32 Skistadion'!D46+'40 friidrett'!D46+'50 handball'!D46+'60 Ressurs'!D46+'70 Tursti'!D46+'80 Rindalshallen'!D46</f>
        <v>54047.5</v>
      </c>
      <c r="E46" s="102">
        <f>'10 felles'!E46+'20 fotball'!E46+'21 fotb.anl.'!E46+'22 småtrolluka'!E46+'30 ski'!E46+'31 skianlegg'!E46+'32 Skistadion'!E46+'40 friidrett'!E46+'50 handball'!E46+'60 Ressurs'!E46+'70 Tursti'!E46+'80 Rindalshallen'!E46</f>
        <v>287000</v>
      </c>
      <c r="F46" s="130">
        <f>'10 felles'!F46+'20 fotball'!F46+'21 fotb.anl.'!F46+'22 småtrolluka'!F46+'30 ski'!F46+'31 skianlegg'!F46+'32 Skistadion'!F46+'40 friidrett'!F46+'50 handball'!F46+'60 Ressurs'!F46+'70 Tursti'!F46+'80 Rindalshallen'!F46</f>
        <v>315000</v>
      </c>
      <c r="G46" s="38"/>
    </row>
    <row r="47" spans="1:7" ht="14.25">
      <c r="A47" s="2">
        <v>5092</v>
      </c>
      <c r="B47" s="9" t="s">
        <v>108</v>
      </c>
      <c r="C47" s="72">
        <f>'10 felles'!C47+'20 fotball'!C47+'21 fotb.anl.'!C47+'22 småtrolluka'!C47+'30 ski'!C47+'31 skianlegg'!C47+'32 Skistadion'!C47+'40 friidrett'!C47+'50 handball'!C47+'60 Ressurs'!C47+'70 Tursti'!C47+'80 Rindalshallen'!C47</f>
        <v>0</v>
      </c>
      <c r="D47" s="112">
        <f>'10 felles'!D47+'20 fotball'!D47+'21 fotb.anl.'!D47+'22 småtrolluka'!D47+'30 ski'!D47+'31 skianlegg'!D47+'32 Skistadion'!D47+'40 friidrett'!D47+'50 handball'!D47+'60 Ressurs'!D47+'70 Tursti'!D47+'80 Rindalshallen'!D47</f>
        <v>0</v>
      </c>
      <c r="E47" s="102">
        <f>'10 felles'!E47+'20 fotball'!E47+'21 fotb.anl.'!E47+'22 småtrolluka'!E47+'30 ski'!E47+'31 skianlegg'!E47+'32 Skistadion'!E47+'40 friidrett'!E47+'50 handball'!E47+'60 Ressurs'!E47+'70 Tursti'!E47+'80 Rindalshallen'!E47</f>
        <v>0</v>
      </c>
      <c r="F47" s="130">
        <f>'10 felles'!F47+'20 fotball'!F47+'21 fotb.anl.'!F47+'22 småtrolluka'!F47+'30 ski'!F47+'31 skianlegg'!F47+'32 Skistadion'!F47+'40 friidrett'!F47+'50 handball'!F47+'60 Ressurs'!F47+'70 Tursti'!F47+'80 Rindalshallen'!F47</f>
        <v>0</v>
      </c>
      <c r="G47" s="38"/>
    </row>
    <row r="48" spans="1:7" s="11" customFormat="1" ht="14.25">
      <c r="A48" s="10">
        <v>55</v>
      </c>
      <c r="B48" s="10" t="s">
        <v>22</v>
      </c>
      <c r="C48" s="73">
        <f>'10 felles'!C48+'20 fotball'!C48+'21 fotb.anl.'!C48+'22 småtrolluka'!C48+'30 ski'!C48+'31 skianlegg'!C48+'32 Skistadion'!C48+'40 friidrett'!C48+'50 handball'!C48+'60 Ressurs'!C48+'70 Tursti'!C48+'80 Rindalshallen'!C48</f>
        <v>31226</v>
      </c>
      <c r="D48" s="83">
        <f>'10 felles'!D48+'20 fotball'!D48+'21 fotb.anl.'!D48+'22 småtrolluka'!D48+'30 ski'!D48+'31 skianlegg'!D48+'32 Skistadion'!D48+'40 friidrett'!D48+'50 handball'!D48+'60 Ressurs'!D48+'70 Tursti'!D48+'80 Rindalshallen'!D48</f>
        <v>1225</v>
      </c>
      <c r="E48" s="73">
        <f>'10 felles'!E48+'20 fotball'!E48+'21 fotb.anl.'!E48+'22 småtrolluka'!E48+'30 ski'!E48+'31 skianlegg'!E48+'32 Skistadion'!E48+'40 friidrett'!E48+'50 handball'!E48+'60 Ressurs'!E48+'70 Tursti'!E48+'80 Rindalshallen'!E48</f>
        <v>30000</v>
      </c>
      <c r="F48" s="156">
        <f>'10 felles'!F48+'20 fotball'!F48+'21 fotb.anl.'!F48+'22 småtrolluka'!F48+'30 ski'!F48+'31 skianlegg'!F48+'32 Skistadion'!F48+'40 friidrett'!F48+'50 handball'!F48+'60 Ressurs'!F48+'70 Tursti'!F48+'80 Rindalshallen'!F48</f>
        <v>31000</v>
      </c>
      <c r="G48" s="39"/>
    </row>
    <row r="49" spans="1:7" ht="14.25">
      <c r="A49" s="2">
        <v>5500</v>
      </c>
      <c r="B49" s="2" t="s">
        <v>22</v>
      </c>
      <c r="C49" s="72">
        <f>'10 felles'!C49+'20 fotball'!C49+'21 fotb.anl.'!C49+'22 småtrolluka'!C49+'30 ski'!C49+'31 skianlegg'!C49+'32 Skistadion'!C49+'40 friidrett'!C49+'50 handball'!C49+'60 Ressurs'!C49+'70 Tursti'!C49+'80 Rindalshallen'!C49</f>
        <v>19735</v>
      </c>
      <c r="D49" s="112">
        <f>'10 felles'!D49+'20 fotball'!D49+'21 fotb.anl.'!D49+'22 småtrolluka'!D49+'30 ski'!D49+'31 skianlegg'!D49+'32 Skistadion'!D49+'40 friidrett'!D49+'50 handball'!D49+'60 Ressurs'!D49+'70 Tursti'!D49+'80 Rindalshallen'!D49</f>
        <v>1225</v>
      </c>
      <c r="E49" s="102">
        <f>'10 felles'!E49+'20 fotball'!E49+'21 fotb.anl.'!E49+'22 småtrolluka'!E49+'30 ski'!E49+'31 skianlegg'!E49+'32 Skistadion'!E49+'40 friidrett'!E49+'50 handball'!E49+'60 Ressurs'!E49+'70 Tursti'!E49+'80 Rindalshallen'!E49</f>
        <v>22000</v>
      </c>
      <c r="F49" s="130">
        <f>'10 felles'!F49+'20 fotball'!F49+'21 fotb.anl.'!F49+'22 småtrolluka'!F49+'30 ski'!F49+'31 skianlegg'!F49+'32 Skistadion'!F49+'40 friidrett'!F49+'50 handball'!F49+'60 Ressurs'!F49+'70 Tursti'!F49+'80 Rindalshallen'!F49</f>
        <v>21000</v>
      </c>
      <c r="G49" s="38"/>
    </row>
    <row r="50" spans="1:7" ht="14.25">
      <c r="A50" s="2">
        <v>5990</v>
      </c>
      <c r="B50" s="2" t="s">
        <v>86</v>
      </c>
      <c r="C50" s="72">
        <f>'10 felles'!C50+'20 fotball'!C50+'21 fotb.anl.'!C50+'22 småtrolluka'!C50+'30 ski'!C50+'31 skianlegg'!C50+'32 Skistadion'!C50+'40 friidrett'!C50+'50 handball'!C50+'60 Ressurs'!C50+'70 Tursti'!C50+'80 Rindalshallen'!C50</f>
        <v>11491</v>
      </c>
      <c r="D50" s="112">
        <f>'10 felles'!D50+'20 fotball'!D50+'21 fotb.anl.'!D50+'22 småtrolluka'!D50+'30 ski'!D50+'31 skianlegg'!D50+'32 Skistadion'!D50+'40 friidrett'!D50+'50 handball'!D50+'60 Ressurs'!D50+'70 Tursti'!D50+'80 Rindalshallen'!D50</f>
        <v>0</v>
      </c>
      <c r="E50" s="102">
        <f>'10 felles'!E50+'20 fotball'!E50+'21 fotb.anl.'!E50+'22 småtrolluka'!E50+'30 ski'!E50+'31 skianlegg'!E50+'32 Skistadion'!E50+'40 friidrett'!E50+'50 handball'!E50+'60 Ressurs'!E50+'70 Tursti'!E50+'80 Rindalshallen'!E50</f>
        <v>8000</v>
      </c>
      <c r="F50" s="130">
        <f>'10 felles'!F50+'20 fotball'!F50+'21 fotb.anl.'!F50+'22 småtrolluka'!F50+'30 ski'!F50+'31 skianlegg'!F50+'32 Skistadion'!F50+'40 friidrett'!F50+'50 handball'!F50+'60 Ressurs'!F50+'70 Tursti'!F50+'80 Rindalshallen'!F50</f>
        <v>10000</v>
      </c>
      <c r="G50" s="38"/>
    </row>
    <row r="51" spans="1:7" s="11" customFormat="1" ht="14.25">
      <c r="A51" s="10">
        <v>62</v>
      </c>
      <c r="B51" s="10" t="s">
        <v>96</v>
      </c>
      <c r="C51" s="73">
        <f>'10 felles'!C51+'20 fotball'!C51+'21 fotb.anl.'!C51+'22 småtrolluka'!C51+'30 ski'!C51+'31 skianlegg'!C51+'32 Skistadion'!C51+'40 friidrett'!C51+'50 handball'!C51+'60 Ressurs'!C51+'70 Tursti'!C51+'80 Rindalshallen'!C51</f>
        <v>12270</v>
      </c>
      <c r="D51" s="83">
        <f>'10 felles'!D51+'20 fotball'!D51+'21 fotb.anl.'!D51+'22 småtrolluka'!D51+'30 ski'!D51+'31 skianlegg'!D51+'32 Skistadion'!D51+'40 friidrett'!D51+'50 handball'!D51+'60 Ressurs'!D51+'70 Tursti'!D51+'80 Rindalshallen'!D51</f>
        <v>4001.5299999999997</v>
      </c>
      <c r="E51" s="73">
        <f>'10 felles'!E51+'20 fotball'!E51+'21 fotb.anl.'!E51+'22 småtrolluka'!E51+'30 ski'!E51+'31 skianlegg'!E51+'32 Skistadion'!E51+'40 friidrett'!E51+'50 handball'!E51+'60 Ressurs'!E51+'70 Tursti'!E51+'80 Rindalshallen'!E51</f>
        <v>10000</v>
      </c>
      <c r="F51" s="156">
        <f>'10 felles'!F51+'20 fotball'!F51+'21 fotb.anl.'!F51+'22 småtrolluka'!F51+'30 ski'!F51+'31 skianlegg'!F51+'32 Skistadion'!F51+'40 friidrett'!F51+'50 handball'!F51+'60 Ressurs'!F51+'70 Tursti'!F51+'80 Rindalshallen'!F51</f>
        <v>7000</v>
      </c>
      <c r="G51" s="39"/>
    </row>
    <row r="52" spans="1:7" ht="14.25">
      <c r="A52" s="2">
        <v>6250</v>
      </c>
      <c r="B52" s="9" t="s">
        <v>23</v>
      </c>
      <c r="C52" s="72">
        <f>'10 felles'!C52+'20 fotball'!C52+'21 fotb.anl.'!C52+'22 småtrolluka'!C52+'30 ski'!C52+'31 skianlegg'!C52+'32 Skistadion'!C52+'40 friidrett'!C52+'50 handball'!C52+'60 Ressurs'!C52+'70 Tursti'!C52+'80 Rindalshallen'!C52</f>
        <v>12270</v>
      </c>
      <c r="D52" s="112">
        <f>'10 felles'!D52+'20 fotball'!D52+'21 fotb.anl.'!D52+'22 småtrolluka'!D52+'30 ski'!D52+'31 skianlegg'!D52+'32 Skistadion'!D52+'40 friidrett'!D52+'50 handball'!D52+'60 Ressurs'!D52+'70 Tursti'!D52+'80 Rindalshallen'!D52</f>
        <v>4001.5299999999997</v>
      </c>
      <c r="E52" s="102">
        <f>'10 felles'!E52+'20 fotball'!E52+'21 fotb.anl.'!E52+'22 småtrolluka'!E52+'30 ski'!E52+'31 skianlegg'!E52+'32 Skistadion'!E52+'40 friidrett'!E52+'50 handball'!E52+'60 Ressurs'!E52+'70 Tursti'!E52+'80 Rindalshallen'!E52</f>
        <v>10000</v>
      </c>
      <c r="F52" s="130">
        <f>'10 felles'!F52+'20 fotball'!F52+'21 fotb.anl.'!F52+'22 småtrolluka'!F52+'30 ski'!F52+'31 skianlegg'!F52+'32 Skistadion'!F52+'40 friidrett'!F52+'50 handball'!F52+'60 Ressurs'!F52+'70 Tursti'!F52+'80 Rindalshallen'!F52</f>
        <v>7000</v>
      </c>
      <c r="G52" s="38"/>
    </row>
    <row r="53" spans="1:7" s="11" customFormat="1" ht="14.25">
      <c r="A53" s="10">
        <v>63</v>
      </c>
      <c r="B53" s="10" t="s">
        <v>97</v>
      </c>
      <c r="C53" s="73">
        <f>'10 felles'!C53+'20 fotball'!C53+'21 fotb.anl.'!C53+'22 småtrolluka'!C53+'30 ski'!C53+'31 skianlegg'!C53+'32 Skistadion'!C53+'40 friidrett'!C53+'50 handball'!C53+'60 Ressurs'!C53+'70 Tursti'!C53+'80 Rindalshallen'!C53</f>
        <v>214679</v>
      </c>
      <c r="D53" s="83">
        <f>'10 felles'!D53+'20 fotball'!D53+'21 fotb.anl.'!D53+'22 småtrolluka'!D53+'30 ski'!D53+'31 skianlegg'!D53+'32 Skistadion'!D53+'40 friidrett'!D53+'50 handball'!D53+'60 Ressurs'!D53+'70 Tursti'!D53+'80 Rindalshallen'!D53</f>
        <v>108910.06</v>
      </c>
      <c r="E53" s="73">
        <f>'10 felles'!E53+'20 fotball'!E53+'21 fotb.anl.'!E53+'22 småtrolluka'!E53+'30 ski'!E53+'31 skianlegg'!E53+'32 Skistadion'!E53+'40 friidrett'!E53+'50 handball'!E53+'60 Ressurs'!E53+'70 Tursti'!E53+'80 Rindalshallen'!E53</f>
        <v>221500</v>
      </c>
      <c r="F53" s="156">
        <f>'10 felles'!F53+'20 fotball'!F53+'21 fotb.anl.'!F53+'22 småtrolluka'!F53+'30 ski'!F53+'31 skianlegg'!F53+'32 Skistadion'!F53+'40 friidrett'!F53+'50 handball'!F53+'60 Ressurs'!F53+'70 Tursti'!F53+'80 Rindalshallen'!F53</f>
        <v>224500</v>
      </c>
      <c r="G53" s="39"/>
    </row>
    <row r="54" spans="1:7" ht="14.25">
      <c r="A54" s="2">
        <v>6300</v>
      </c>
      <c r="B54" s="2" t="s">
        <v>24</v>
      </c>
      <c r="C54" s="72">
        <f>'10 felles'!C54+'20 fotball'!C54+'21 fotb.anl.'!C54+'22 småtrolluka'!C54+'30 ski'!C54+'31 skianlegg'!C54+'32 Skistadion'!C54+'40 friidrett'!C54+'50 handball'!C54+'60 Ressurs'!C54+'70 Tursti'!C54+'80 Rindalshallen'!C54</f>
        <v>108715</v>
      </c>
      <c r="D54" s="112">
        <f>'10 felles'!D54+'20 fotball'!D54+'21 fotb.anl.'!D54+'22 småtrolluka'!D54+'30 ski'!D54+'31 skianlegg'!D54+'32 Skistadion'!D54+'40 friidrett'!D54+'50 handball'!D54+'60 Ressurs'!D54+'70 Tursti'!D54+'80 Rindalshallen'!D54</f>
        <v>23415</v>
      </c>
      <c r="E54" s="102">
        <f>'10 felles'!E54+'20 fotball'!E54+'21 fotb.anl.'!E54+'22 småtrolluka'!E54+'30 ski'!E54+'31 skianlegg'!E54+'32 Skistadion'!E54+'40 friidrett'!E54+'50 handball'!E54+'60 Ressurs'!E54+'70 Tursti'!E54+'80 Rindalshallen'!E54</f>
        <v>98500</v>
      </c>
      <c r="F54" s="130">
        <f>'10 felles'!F54+'20 fotball'!F54+'21 fotb.anl.'!F54+'22 småtrolluka'!F54+'30 ski'!F54+'31 skianlegg'!F54+'32 Skistadion'!F54+'40 friidrett'!F54+'50 handball'!F54+'60 Ressurs'!F54+'70 Tursti'!F54+'80 Rindalshallen'!F54</f>
        <v>104500</v>
      </c>
      <c r="G54" s="38"/>
    </row>
    <row r="55" spans="1:7" ht="14.25">
      <c r="A55" s="2">
        <v>6320</v>
      </c>
      <c r="B55" s="2" t="s">
        <v>25</v>
      </c>
      <c r="C55" s="72">
        <f>'10 felles'!C55+'20 fotball'!C55+'21 fotb.anl.'!C55+'22 småtrolluka'!C55+'30 ski'!C55+'31 skianlegg'!C55+'32 Skistadion'!C55+'40 friidrett'!C55+'50 handball'!C55+'60 Ressurs'!C55+'70 Tursti'!C55+'80 Rindalshallen'!C55</f>
        <v>21265</v>
      </c>
      <c r="D55" s="112">
        <f>'10 felles'!D55+'20 fotball'!D55+'21 fotb.anl.'!D55+'22 småtrolluka'!D55+'30 ski'!D55+'31 skianlegg'!D55+'32 Skistadion'!D55+'40 friidrett'!D55+'50 handball'!D55+'60 Ressurs'!D55+'70 Tursti'!D55+'80 Rindalshallen'!D55</f>
        <v>23150.35</v>
      </c>
      <c r="E55" s="102">
        <f>'10 felles'!E55+'20 fotball'!E55+'21 fotb.anl.'!E55+'22 småtrolluka'!E55+'30 ski'!E55+'31 skianlegg'!E55+'32 Skistadion'!E55+'40 friidrett'!E55+'50 handball'!E55+'60 Ressurs'!E55+'70 Tursti'!E55+'80 Rindalshallen'!E55</f>
        <v>30000</v>
      </c>
      <c r="F55" s="130">
        <f>'10 felles'!F55+'20 fotball'!F55+'21 fotb.anl.'!F55+'22 småtrolluka'!F55+'30 ski'!F55+'31 skianlegg'!F55+'32 Skistadion'!F55+'40 friidrett'!F55+'50 handball'!F55+'60 Ressurs'!F55+'70 Tursti'!F55+'80 Rindalshallen'!F55</f>
        <v>28000</v>
      </c>
      <c r="G55" s="38"/>
    </row>
    <row r="56" spans="1:7" ht="14.25">
      <c r="A56" s="2">
        <v>6340</v>
      </c>
      <c r="B56" s="2" t="s">
        <v>26</v>
      </c>
      <c r="C56" s="72">
        <f>'10 felles'!C56+'20 fotball'!C56+'21 fotb.anl.'!C56+'22 småtrolluka'!C56+'30 ski'!C56+'31 skianlegg'!C56+'32 Skistadion'!C56+'40 friidrett'!C56+'50 handball'!C56+'60 Ressurs'!C56+'70 Tursti'!C56+'80 Rindalshallen'!C56</f>
        <v>85742</v>
      </c>
      <c r="D56" s="112">
        <f>'10 felles'!D56+'20 fotball'!D56+'21 fotb.anl.'!D56+'22 småtrolluka'!D56+'30 ski'!D56+'31 skianlegg'!D56+'32 Skistadion'!D56+'40 friidrett'!D56+'50 handball'!D56+'60 Ressurs'!D56+'70 Tursti'!D56+'80 Rindalshallen'!D56</f>
        <v>61451.71</v>
      </c>
      <c r="E56" s="102">
        <f>'10 felles'!E56+'20 fotball'!E56+'21 fotb.anl.'!E56+'22 småtrolluka'!E56+'30 ski'!E56+'31 skianlegg'!E56+'32 Skistadion'!E56+'40 friidrett'!E56+'50 handball'!E56+'60 Ressurs'!E56+'70 Tursti'!E56+'80 Rindalshallen'!E56</f>
        <v>90000</v>
      </c>
      <c r="F56" s="130">
        <f>'10 felles'!F56+'20 fotball'!F56+'21 fotb.anl.'!F56+'22 småtrolluka'!F56+'30 ski'!F56+'31 skianlegg'!F56+'32 Skistadion'!F56+'40 friidrett'!F56+'50 handball'!F56+'60 Ressurs'!F56+'70 Tursti'!F56+'80 Rindalshallen'!F56</f>
        <v>90000</v>
      </c>
      <c r="G56" s="38"/>
    </row>
    <row r="57" spans="1:7" ht="14.25">
      <c r="A57" s="2">
        <v>6360</v>
      </c>
      <c r="B57" s="2" t="s">
        <v>120</v>
      </c>
      <c r="C57" s="72"/>
      <c r="D57" s="112"/>
      <c r="E57" s="102"/>
      <c r="F57" s="130"/>
      <c r="G57" s="38"/>
    </row>
    <row r="58" spans="1:7" ht="14.25">
      <c r="A58" s="2">
        <v>6390</v>
      </c>
      <c r="B58" s="2" t="s">
        <v>27</v>
      </c>
      <c r="C58" s="72">
        <f>'10 felles'!C58+'20 fotball'!C58+'21 fotb.anl.'!C58+'22 småtrolluka'!C58+'30 ski'!C58+'31 skianlegg'!C58+'32 Skistadion'!C58+'40 friidrett'!C58+'50 handball'!C58+'60 Ressurs'!C58+'70 Tursti'!C58+'80 Rindalshallen'!C58</f>
        <v>-1350</v>
      </c>
      <c r="D58" s="112">
        <f>'10 felles'!D58+'20 fotball'!D58+'21 fotb.anl.'!D58+'22 småtrolluka'!D58+'30 ski'!D58+'31 skianlegg'!D58+'32 Skistadion'!D58+'40 friidrett'!D58+'50 handball'!D58+'60 Ressurs'!D58+'70 Tursti'!D58+'80 Rindalshallen'!D58</f>
        <v>0</v>
      </c>
      <c r="E58" s="102">
        <f>'10 felles'!E58+'20 fotball'!E58+'21 fotb.anl.'!E58+'22 småtrolluka'!E58+'30 ski'!E58+'31 skianlegg'!E58+'32 Skistadion'!E58+'40 friidrett'!E58+'50 handball'!E58+'60 Ressurs'!E58+'70 Tursti'!E58+'80 Rindalshallen'!E58</f>
        <v>3000</v>
      </c>
      <c r="F58" s="130">
        <f>'10 felles'!F58+'20 fotball'!F58+'21 fotb.anl.'!F58+'22 småtrolluka'!F58+'30 ski'!F58+'31 skianlegg'!F58+'32 Skistadion'!F58+'40 friidrett'!F58+'50 handball'!F58+'60 Ressurs'!F58+'70 Tursti'!F58+'80 Rindalshallen'!F58</f>
        <v>2000</v>
      </c>
      <c r="G58" s="38"/>
    </row>
    <row r="59" spans="1:7" s="11" customFormat="1" ht="14.25">
      <c r="A59" s="10">
        <v>64</v>
      </c>
      <c r="B59" s="10" t="s">
        <v>101</v>
      </c>
      <c r="C59" s="73">
        <f>'10 felles'!C59+'20 fotball'!C59+'21 fotb.anl.'!C59+'22 småtrolluka'!C59+'30 ski'!C59+'31 skianlegg'!C59+'32 Skistadion'!C59+'40 friidrett'!C59+'50 handball'!C59+'60 Ressurs'!C59+'70 Tursti'!C59+'80 Rindalshallen'!C59</f>
        <v>844587.75</v>
      </c>
      <c r="D59" s="83">
        <f>'10 felles'!D59+'20 fotball'!D59+'21 fotb.anl.'!D59+'22 småtrolluka'!D59+'30 ski'!D59+'31 skianlegg'!D59+'32 Skistadion'!D59+'40 friidrett'!D59+'50 handball'!D59+'60 Ressurs'!D59+'70 Tursti'!D59+'80 Rindalshallen'!D59</f>
        <v>694062.5</v>
      </c>
      <c r="E59" s="73">
        <f>'10 felles'!E59+'20 fotball'!E59+'21 fotb.anl.'!E59+'22 småtrolluka'!E59+'30 ski'!E59+'31 skianlegg'!E59+'32 Skistadion'!E59+'40 friidrett'!E59+'50 handball'!E59+'60 Ressurs'!E59+'70 Tursti'!E59+'80 Rindalshallen'!E59</f>
        <v>896200</v>
      </c>
      <c r="F59" s="156">
        <f>'10 felles'!F59+'20 fotball'!F59+'21 fotb.anl.'!F59+'22 småtrolluka'!F59+'30 ski'!F59+'31 skianlegg'!F59+'32 Skistadion'!F59+'40 friidrett'!F59+'50 handball'!F59+'60 Ressurs'!F59+'70 Tursti'!F59+'80 Rindalshallen'!F59</f>
        <v>908500</v>
      </c>
      <c r="G59" s="39"/>
    </row>
    <row r="60" spans="1:7" ht="14.25">
      <c r="A60" s="2">
        <v>6400</v>
      </c>
      <c r="B60" s="2" t="s">
        <v>87</v>
      </c>
      <c r="C60" s="72">
        <f>'10 felles'!C60+'20 fotball'!C60+'21 fotb.anl.'!C60+'22 småtrolluka'!C60+'30 ski'!C60+'31 skianlegg'!C60+'32 Skistadion'!C60+'40 friidrett'!C60+'50 handball'!C60+'60 Ressurs'!C60+'70 Tursti'!C60+'80 Rindalshallen'!C60</f>
        <v>49615</v>
      </c>
      <c r="D60" s="112">
        <f>'10 felles'!D60+'20 fotball'!D60+'21 fotb.anl.'!D60+'22 småtrolluka'!D60+'30 ski'!D60+'31 skianlegg'!D60+'32 Skistadion'!D60+'40 friidrett'!D60+'50 handball'!D60+'60 Ressurs'!D60+'70 Tursti'!D60+'80 Rindalshallen'!D60</f>
        <v>84200.5</v>
      </c>
      <c r="E60" s="102">
        <f>'10 felles'!E60+'20 fotball'!E60+'21 fotb.anl.'!E60+'22 småtrolluka'!E60+'30 ski'!E60+'31 skianlegg'!E60+'32 Skistadion'!E60+'40 friidrett'!E60+'50 handball'!E60+'60 Ressurs'!E60+'70 Tursti'!E60+'80 Rindalshallen'!E60</f>
        <v>80800</v>
      </c>
      <c r="F60" s="130">
        <f>'10 felles'!F60+'20 fotball'!F60+'21 fotb.anl.'!F60+'22 småtrolluka'!F60+'30 ski'!F60+'31 skianlegg'!F60+'32 Skistadion'!F60+'40 friidrett'!F60+'50 handball'!F60+'60 Ressurs'!F60+'70 Tursti'!F60+'80 Rindalshallen'!F60</f>
        <v>82800</v>
      </c>
      <c r="G60" s="38"/>
    </row>
    <row r="61" spans="1:7" ht="14.25">
      <c r="A61" s="2">
        <v>6440</v>
      </c>
      <c r="B61" s="2" t="s">
        <v>28</v>
      </c>
      <c r="C61" s="72">
        <f>'10 felles'!C61+'20 fotball'!C61+'21 fotb.anl.'!C61+'22 småtrolluka'!C61+'30 ski'!C61+'31 skianlegg'!C61+'32 Skistadion'!C61+'40 friidrett'!C61+'50 handball'!C61+'60 Ressurs'!C61+'70 Tursti'!C61+'80 Rindalshallen'!C61</f>
        <v>76045.75</v>
      </c>
      <c r="D61" s="112">
        <f>'10 felles'!D61+'20 fotball'!D61+'21 fotb.anl.'!D61+'22 småtrolluka'!D61+'30 ski'!D61+'31 skianlegg'!D61+'32 Skistadion'!D61+'40 friidrett'!D61+'50 handball'!D61+'60 Ressurs'!D61+'70 Tursti'!D61+'80 Rindalshallen'!D61</f>
        <v>5992.5</v>
      </c>
      <c r="E61" s="102">
        <f>'10 felles'!E61+'20 fotball'!E61+'21 fotb.anl.'!E61+'22 småtrolluka'!E61+'30 ski'!E61+'31 skianlegg'!E61+'32 Skistadion'!E61+'40 friidrett'!E61+'50 handball'!E61+'60 Ressurs'!E61+'70 Tursti'!E61+'80 Rindalshallen'!E61</f>
        <v>88200</v>
      </c>
      <c r="F61" s="130">
        <f>'10 felles'!F61+'20 fotball'!F61+'21 fotb.anl.'!F61+'22 småtrolluka'!F61+'30 ski'!F61+'31 skianlegg'!F61+'32 Skistadion'!F61+'40 friidrett'!F61+'50 handball'!F61+'60 Ressurs'!F61+'70 Tursti'!F61+'80 Rindalshallen'!F61</f>
        <v>75200</v>
      </c>
      <c r="G61" s="38"/>
    </row>
    <row r="62" spans="1:7" ht="14.25">
      <c r="A62" s="2">
        <v>6470</v>
      </c>
      <c r="B62" s="2" t="s">
        <v>65</v>
      </c>
      <c r="C62" s="72">
        <f>'10 felles'!C62+'20 fotball'!C62+'21 fotb.anl.'!C62+'22 småtrolluka'!C62+'30 ski'!C62+'31 skianlegg'!C62+'32 Skistadion'!C62+'40 friidrett'!C62+'50 handball'!C62+'60 Ressurs'!C62+'70 Tursti'!C62+'80 Rindalshallen'!C62</f>
        <v>693046</v>
      </c>
      <c r="D62" s="112">
        <f>'10 felles'!D62+'20 fotball'!D62+'21 fotb.anl.'!D62+'22 småtrolluka'!D62+'30 ski'!D62+'31 skianlegg'!D62+'32 Skistadion'!D62+'40 friidrett'!D62+'50 handball'!D62+'60 Ressurs'!D62+'70 Tursti'!D62+'80 Rindalshallen'!D62</f>
        <v>573433.5</v>
      </c>
      <c r="E62" s="102">
        <f>'10 felles'!E62+'20 fotball'!E62+'21 fotb.anl.'!E62+'22 småtrolluka'!E62+'30 ski'!E62+'31 skianlegg'!E62+'32 Skistadion'!E62+'40 friidrett'!E62+'50 handball'!E62+'60 Ressurs'!E62+'70 Tursti'!E62+'80 Rindalshallen'!E62</f>
        <v>701400</v>
      </c>
      <c r="F62" s="130">
        <f>'10 felles'!F62+'20 fotball'!F62+'21 fotb.anl.'!F62+'22 småtrolluka'!F62+'30 ski'!F62+'31 skianlegg'!F62+'32 Skistadion'!F62+'40 friidrett'!F62+'50 handball'!F62+'60 Ressurs'!F62+'70 Tursti'!F62+'80 Rindalshallen'!F62</f>
        <v>726400</v>
      </c>
      <c r="G62" s="38"/>
    </row>
    <row r="63" spans="1:7" ht="14.25">
      <c r="A63" s="2">
        <v>6490</v>
      </c>
      <c r="B63" s="2" t="s">
        <v>29</v>
      </c>
      <c r="C63" s="72">
        <f>'10 felles'!C63+'20 fotball'!C63+'21 fotb.anl.'!C63+'22 småtrolluka'!C63+'30 ski'!C63+'31 skianlegg'!C63+'32 Skistadion'!C63+'40 friidrett'!C63+'50 handball'!C63+'60 Ressurs'!C63+'70 Tursti'!C63+'80 Rindalshallen'!C63</f>
        <v>25881</v>
      </c>
      <c r="D63" s="112">
        <f>'10 felles'!D63+'20 fotball'!D63+'21 fotb.anl.'!D63+'22 småtrolluka'!D63+'30 ski'!D63+'31 skianlegg'!D63+'32 Skistadion'!D63+'40 friidrett'!D63+'50 handball'!D63+'60 Ressurs'!D63+'70 Tursti'!D63+'80 Rindalshallen'!D63</f>
        <v>30436</v>
      </c>
      <c r="E63" s="102">
        <f>'10 felles'!E63+'20 fotball'!E63+'21 fotb.anl.'!E63+'22 småtrolluka'!E63+'30 ski'!E63+'31 skianlegg'!E63+'32 Skistadion'!E63+'40 friidrett'!E63+'50 handball'!E63+'60 Ressurs'!E63+'70 Tursti'!E63+'80 Rindalshallen'!E63</f>
        <v>25800</v>
      </c>
      <c r="F63" s="130">
        <f>'10 felles'!F63+'20 fotball'!F63+'21 fotb.anl.'!F63+'22 småtrolluka'!F63+'30 ski'!F63+'31 skianlegg'!F63+'32 Skistadion'!F63+'40 friidrett'!F63+'50 handball'!F63+'60 Ressurs'!F63+'70 Tursti'!F63+'80 Rindalshallen'!F63</f>
        <v>24100</v>
      </c>
      <c r="G63" s="38"/>
    </row>
    <row r="64" spans="1:7" s="11" customFormat="1" ht="14.25">
      <c r="A64" s="10">
        <v>65</v>
      </c>
      <c r="B64" s="10" t="s">
        <v>98</v>
      </c>
      <c r="C64" s="73">
        <f>'10 felles'!C64+'20 fotball'!C64+'21 fotb.anl.'!C64+'22 småtrolluka'!C64+'30 ski'!C64+'31 skianlegg'!C64+'32 Skistadion'!C64+'40 friidrett'!C64+'50 handball'!C64+'60 Ressurs'!C64+'70 Tursti'!C64+'80 Rindalshallen'!C64</f>
        <v>392307.39</v>
      </c>
      <c r="D64" s="83">
        <f>'10 felles'!D64+'20 fotball'!D64+'21 fotb.anl.'!D64+'22 småtrolluka'!D64+'30 ski'!D64+'31 skianlegg'!D64+'32 Skistadion'!D64+'40 friidrett'!D64+'50 handball'!D64+'60 Ressurs'!D64+'70 Tursti'!D64+'80 Rindalshallen'!D64</f>
        <v>181516.98</v>
      </c>
      <c r="E64" s="73">
        <f>'10 felles'!E64+'20 fotball'!E64+'21 fotb.anl.'!E64+'22 småtrolluka'!E64+'30 ski'!E64+'31 skianlegg'!E64+'32 Skistadion'!E64+'40 friidrett'!E64+'50 handball'!E64+'60 Ressurs'!E64+'70 Tursti'!E64+'80 Rindalshallen'!E64</f>
        <v>444659</v>
      </c>
      <c r="F64" s="156">
        <f>'10 felles'!F64+'20 fotball'!F64+'21 fotb.anl.'!F64+'22 småtrolluka'!F64+'30 ski'!F64+'31 skianlegg'!F64+'32 Skistadion'!F64+'40 friidrett'!F64+'50 handball'!F64+'60 Ressurs'!F64+'70 Tursti'!F64+'80 Rindalshallen'!F64</f>
        <v>419500</v>
      </c>
      <c r="G64" s="39"/>
    </row>
    <row r="65" spans="1:7" ht="14.25">
      <c r="A65" s="2">
        <v>6520</v>
      </c>
      <c r="B65" s="2" t="s">
        <v>30</v>
      </c>
      <c r="C65" s="72">
        <f>'10 felles'!C65+'20 fotball'!C65+'21 fotb.anl.'!C65+'22 småtrolluka'!C65+'30 ski'!C65+'31 skianlegg'!C65+'32 Skistadion'!C65+'40 friidrett'!C65+'50 handball'!C65+'60 Ressurs'!C65+'70 Tursti'!C65+'80 Rindalshallen'!C65</f>
        <v>14762.64</v>
      </c>
      <c r="D65" s="112">
        <f>'10 felles'!D65+'20 fotball'!D65+'21 fotb.anl.'!D65+'22 småtrolluka'!D65+'30 ski'!D65+'31 skianlegg'!D65+'32 Skistadion'!D65+'40 friidrett'!D65+'50 handball'!D65+'60 Ressurs'!D65+'70 Tursti'!D65+'80 Rindalshallen'!D65</f>
        <v>8581.029999999999</v>
      </c>
      <c r="E65" s="102">
        <f>'10 felles'!E65+'20 fotball'!E65+'21 fotb.anl.'!E65+'22 småtrolluka'!E65+'30 ski'!E65+'31 skianlegg'!E65+'32 Skistadion'!E65+'40 friidrett'!E65+'50 handball'!E65+'60 Ressurs'!E65+'70 Tursti'!E65+'80 Rindalshallen'!E65</f>
        <v>19500</v>
      </c>
      <c r="F65" s="159">
        <f>'10 felles'!F65+'20 fotball'!F65+'21 fotb.anl.'!F65+'22 småtrolluka'!F65+'30 ski'!F65+'31 skianlegg'!F65+'32 Skistadion'!F65+'40 friidrett'!F65+'50 handball'!F65+'60 Ressurs'!F65+'70 Tursti'!F65+'80 Rindalshallen'!F65</f>
        <v>24500</v>
      </c>
      <c r="G65" s="38"/>
    </row>
    <row r="66" spans="1:8" ht="14.25">
      <c r="A66" s="2">
        <v>6550</v>
      </c>
      <c r="B66" s="2" t="s">
        <v>31</v>
      </c>
      <c r="C66" s="72">
        <f>'10 felles'!C66+'20 fotball'!C66+'21 fotb.anl.'!C66+'22 småtrolluka'!C66+'30 ski'!C66+'31 skianlegg'!C66+'32 Skistadion'!C66+'40 friidrett'!C66+'50 handball'!C66+'60 Ressurs'!C66+'70 Tursti'!C66+'80 Rindalshallen'!C66</f>
        <v>65227.020000000004</v>
      </c>
      <c r="D66" s="112">
        <f>'10 felles'!D66+'20 fotball'!D66+'21 fotb.anl.'!D66+'22 småtrolluka'!D66+'30 ski'!D66+'31 skianlegg'!D66+'32 Skistadion'!D66+'40 friidrett'!D66+'50 handball'!D66+'60 Ressurs'!D66+'70 Tursti'!D66+'80 Rindalshallen'!D66</f>
        <v>30579.52</v>
      </c>
      <c r="E66" s="102">
        <f>'10 felles'!E66+'20 fotball'!E66+'21 fotb.anl.'!E66+'22 småtrolluka'!E66+'30 ski'!E66+'31 skianlegg'!E66+'32 Skistadion'!E66+'40 friidrett'!E66+'50 handball'!E66+'60 Ressurs'!E66+'70 Tursti'!E66+'80 Rindalshallen'!E66</f>
        <v>84000</v>
      </c>
      <c r="F66" s="159">
        <f>'10 felles'!F66+'20 fotball'!F66+'21 fotb.anl.'!F66+'22 småtrolluka'!F66+'30 ski'!F66+'31 skianlegg'!F66+'32 Skistadion'!F66+'40 friidrett'!F66+'50 handball'!F66+'60 Ressurs'!F66+'70 Tursti'!F66+'80 Rindalshallen'!F66</f>
        <v>73000</v>
      </c>
      <c r="G66" s="38"/>
      <c r="H66" s="6"/>
    </row>
    <row r="67" spans="1:8" ht="14.25">
      <c r="A67" s="2">
        <v>6551</v>
      </c>
      <c r="B67" s="9" t="s">
        <v>111</v>
      </c>
      <c r="C67" s="72">
        <f>'10 felles'!C67+'20 fotball'!C67+'21 fotb.anl.'!C67+'22 småtrolluka'!C67+'30 ski'!C67+'31 skianlegg'!C67+'32 Skistadion'!C67+'40 friidrett'!C67+'50 handball'!C67+'60 Ressurs'!C67+'70 Tursti'!C67+'80 Rindalshallen'!C67</f>
        <v>20562.5</v>
      </c>
      <c r="D67" s="112">
        <f>'10 felles'!D67+'20 fotball'!D67+'21 fotb.anl.'!D67+'22 småtrolluka'!D67+'30 ski'!D67+'31 skianlegg'!D67+'32 Skistadion'!D67+'40 friidrett'!D67+'50 handball'!D67+'60 Ressurs'!D67+'70 Tursti'!D67+'80 Rindalshallen'!D67</f>
        <v>0</v>
      </c>
      <c r="E67" s="102">
        <f>'10 felles'!E67+'20 fotball'!E67+'21 fotb.anl.'!E67+'22 småtrolluka'!E67+'30 ski'!E67+'31 skianlegg'!E67+'32 Skistadion'!E67+'40 friidrett'!E67+'50 handball'!E67+'60 Ressurs'!E67+'70 Tursti'!E67+'80 Rindalshallen'!E67</f>
        <v>0</v>
      </c>
      <c r="F67" s="159">
        <f>'10 felles'!F67+'20 fotball'!F67+'21 fotb.anl.'!F67+'22 småtrolluka'!F67+'30 ski'!F67+'31 skianlegg'!F67+'32 Skistadion'!F67+'40 friidrett'!F67+'50 handball'!F67+'60 Ressurs'!F67+'70 Tursti'!F67+'80 Rindalshallen'!F67</f>
        <v>11500</v>
      </c>
      <c r="G67" s="38"/>
      <c r="H67" s="6"/>
    </row>
    <row r="68" spans="1:8" ht="14.25">
      <c r="A68" s="2">
        <v>6552</v>
      </c>
      <c r="B68" s="4" t="s">
        <v>81</v>
      </c>
      <c r="C68" s="72">
        <f>'10 felles'!C68+'20 fotball'!C68+'21 fotb.anl.'!C68+'22 småtrolluka'!C68+'30 ski'!C68+'31 skianlegg'!C68+'32 Skistadion'!C68+'40 friidrett'!C68+'50 handball'!C68+'60 Ressurs'!C68+'70 Tursti'!C68+'80 Rindalshallen'!C68</f>
        <v>7210.25</v>
      </c>
      <c r="D68" s="112">
        <f>'10 felles'!D68+'20 fotball'!D68+'21 fotb.anl.'!D68+'22 småtrolluka'!D68+'30 ski'!D68+'31 skianlegg'!D68+'32 Skistadion'!D68+'40 friidrett'!D68+'50 handball'!D68+'60 Ressurs'!D68+'70 Tursti'!D68+'80 Rindalshallen'!D68</f>
        <v>0</v>
      </c>
      <c r="E68" s="102">
        <f>'10 felles'!E68+'20 fotball'!E68+'21 fotb.anl.'!E68+'22 småtrolluka'!E68+'30 ski'!E68+'31 skianlegg'!E68+'32 Skistadion'!E68+'40 friidrett'!E68+'50 handball'!E68+'60 Ressurs'!E68+'70 Tursti'!E68+'80 Rindalshallen'!E68</f>
        <v>5000</v>
      </c>
      <c r="F68" s="159">
        <f>'10 felles'!F68+'20 fotball'!F68+'21 fotb.anl.'!F68+'22 småtrolluka'!F68+'30 ski'!F68+'31 skianlegg'!F68+'32 Skistadion'!F68+'40 friidrett'!F68+'50 handball'!F68+'60 Ressurs'!F68+'70 Tursti'!F68+'80 Rindalshallen'!F68</f>
        <v>6500</v>
      </c>
      <c r="G68" s="38"/>
      <c r="H68" s="6"/>
    </row>
    <row r="69" spans="1:8" ht="14.25">
      <c r="A69" s="2">
        <v>6560</v>
      </c>
      <c r="B69" s="2" t="s">
        <v>32</v>
      </c>
      <c r="C69" s="72">
        <f>'10 felles'!C70+'20 fotball'!C69+'21 fotb.anl.'!C69+'22 småtrolluka'!C69+'30 ski'!C69+'31 skianlegg'!C69+'32 Skistadion'!C69+'40 friidrett'!C69+'50 handball'!C69+'60 Ressurs'!C69+'70 Tursti'!C69+'80 Rindalshallen'!C69</f>
        <v>12577.01</v>
      </c>
      <c r="D69" s="112">
        <f>'10 felles'!D70+'20 fotball'!D69+'21 fotb.anl.'!D69+'22 småtrolluka'!D69+'30 ski'!D69+'31 skianlegg'!D69+'32 Skistadion'!D69+'40 friidrett'!D69+'50 handball'!D69+'60 Ressurs'!D69+'70 Tursti'!D69+'80 Rindalshallen'!D69</f>
        <v>46794.25</v>
      </c>
      <c r="E69" s="102">
        <f>'10 felles'!E70+'20 fotball'!E69+'21 fotb.anl.'!E69+'22 småtrolluka'!E69+'30 ski'!E69+'31 skianlegg'!E69+'32 Skistadion'!E69+'40 friidrett'!E69+'50 handball'!E69+'60 Ressurs'!E69+'70 Tursti'!E69+'80 Rindalshallen'!E69</f>
        <v>50000</v>
      </c>
      <c r="F69" s="159">
        <f>'10 felles'!F70+'20 fotball'!F69+'21 fotb.anl.'!F69+'22 småtrolluka'!F69+'30 ski'!F69+'31 skianlegg'!F69+'32 Skistadion'!F69+'40 friidrett'!F69+'50 handball'!F69+'60 Ressurs'!F69+'70 Tursti'!F69+'80 Rindalshallen'!F69</f>
        <v>39000</v>
      </c>
      <c r="G69" s="38"/>
      <c r="H69" s="6"/>
    </row>
    <row r="70" spans="1:8" ht="14.25">
      <c r="A70" s="2">
        <v>6561</v>
      </c>
      <c r="B70" s="2" t="s">
        <v>67</v>
      </c>
      <c r="C70" s="72">
        <f>'10 felles'!C71+'20 fotball'!C70+'21 fotb.anl.'!C70+'22 småtrolluka'!C70+'30 ski'!C70+'31 skianlegg'!C70+'32 Skistadion'!C70+'40 friidrett'!C70+'50 handball'!C70+'60 Ressurs'!C70+'70 Tursti'!C70+'80 Rindalshallen'!C70</f>
        <v>171526.75</v>
      </c>
      <c r="D70" s="112">
        <f>'10 felles'!D71+'20 fotball'!D70+'21 fotb.anl.'!D70+'22 småtrolluka'!D70+'30 ski'!D70+'31 skianlegg'!D70+'32 Skistadion'!D70+'40 friidrett'!D70+'50 handball'!D70+'60 Ressurs'!D70+'70 Tursti'!D70+'80 Rindalshallen'!D70</f>
        <v>67077.5</v>
      </c>
      <c r="E70" s="102">
        <f>'10 felles'!E71+'20 fotball'!E70+'21 fotb.anl.'!E70+'22 småtrolluka'!E70+'30 ski'!E70+'31 skianlegg'!E70+'32 Skistadion'!E70+'40 friidrett'!E70+'50 handball'!E70+'60 Ressurs'!E70+'70 Tursti'!E70+'80 Rindalshallen'!E70</f>
        <v>159000</v>
      </c>
      <c r="F70" s="159">
        <f>'10 felles'!F71+'20 fotball'!F70+'21 fotb.anl.'!F70+'22 småtrolluka'!F70+'30 ski'!F70+'31 skianlegg'!F70+'32 Skistadion'!F70+'40 friidrett'!F70+'50 handball'!F70+'60 Ressurs'!F70+'70 Tursti'!F70+'80 Rindalshallen'!F70</f>
        <v>148000</v>
      </c>
      <c r="G70" s="38"/>
      <c r="H70" s="6"/>
    </row>
    <row r="71" spans="1:8" ht="14.25">
      <c r="A71" s="2">
        <v>6570</v>
      </c>
      <c r="B71" s="2" t="s">
        <v>63</v>
      </c>
      <c r="C71" s="72">
        <f>'10 felles'!C72+'20 fotball'!C71+'21 fotb.anl.'!C71+'22 småtrolluka'!C71+'30 ski'!C71+'31 skianlegg'!C71+'32 Skistadion'!C71+'40 friidrett'!C71+'50 handball'!C71+'60 Ressurs'!C71+'70 Tursti'!C71+'80 Rindalshallen'!C71</f>
        <v>97941.22</v>
      </c>
      <c r="D71" s="112">
        <f>'10 felles'!D72+'20 fotball'!D71+'21 fotb.anl.'!D71+'22 småtrolluka'!D71+'30 ski'!D71+'31 skianlegg'!D71+'32 Skistadion'!D71+'40 friidrett'!D71+'50 handball'!D71+'60 Ressurs'!D71+'70 Tursti'!D71+'80 Rindalshallen'!D71</f>
        <v>28484.68</v>
      </c>
      <c r="E71" s="102">
        <f>'10 felles'!E72+'20 fotball'!E71+'21 fotb.anl.'!E71+'22 småtrolluka'!E71+'30 ski'!E71+'31 skianlegg'!E71+'32 Skistadion'!E71+'40 friidrett'!E71+'50 handball'!E71+'60 Ressurs'!E71+'70 Tursti'!E71+'80 Rindalshallen'!E71</f>
        <v>127159</v>
      </c>
      <c r="F71" s="159">
        <f>'10 felles'!F72+'20 fotball'!F71+'21 fotb.anl.'!F71+'22 småtrolluka'!F71+'30 ski'!F71+'31 skianlegg'!F71+'32 Skistadion'!F71+'40 friidrett'!F71+'50 handball'!F71+'60 Ressurs'!F71+'70 Tursti'!F71+'80 Rindalshallen'!F71</f>
        <v>117000</v>
      </c>
      <c r="G71" s="38"/>
      <c r="H71" s="6"/>
    </row>
    <row r="72" spans="1:8" s="11" customFormat="1" ht="14.25">
      <c r="A72" s="10">
        <v>66</v>
      </c>
      <c r="B72" s="10" t="s">
        <v>33</v>
      </c>
      <c r="C72" s="73">
        <f>'10 felles'!C73+'20 fotball'!C72+'21 fotb.anl.'!C72+'22 småtrolluka'!C72+'30 ski'!C72+'31 skianlegg'!C72+'32 Skistadion'!C72+'40 friidrett'!C72+'50 handball'!C72+'60 Ressurs'!C72+'70 Tursti'!C72+'80 Rindalshallen'!C72</f>
        <v>156472.34</v>
      </c>
      <c r="D72" s="83">
        <f>'10 felles'!D73+'20 fotball'!D72+'21 fotb.anl.'!D72+'22 småtrolluka'!D72+'30 ski'!D72+'31 skianlegg'!D72+'32 Skistadion'!D72+'40 friidrett'!D72+'50 handball'!D72+'60 Ressurs'!D72+'70 Tursti'!D72+'80 Rindalshallen'!D72</f>
        <v>293663.65</v>
      </c>
      <c r="E72" s="73">
        <f>'10 felles'!E73+'20 fotball'!E72+'21 fotb.anl.'!E72+'22 småtrolluka'!E72+'30 ski'!E72+'31 skianlegg'!E72+'32 Skistadion'!E72+'40 friidrett'!E72+'50 handball'!E72+'60 Ressurs'!E72+'70 Tursti'!E72+'80 Rindalshallen'!E72</f>
        <v>359500</v>
      </c>
      <c r="F72" s="160">
        <f>'10 felles'!F73+'20 fotball'!F72+'21 fotb.anl.'!F72+'22 småtrolluka'!F72+'30 ski'!F72+'31 skianlegg'!F72+'32 Skistadion'!F72+'40 friidrett'!F72+'50 handball'!F72+'60 Ressurs'!F72+'70 Tursti'!F72+'80 Rindalshallen'!F72</f>
        <v>274500</v>
      </c>
      <c r="G72" s="39"/>
      <c r="H72" s="42"/>
    </row>
    <row r="73" spans="1:8" ht="14.25">
      <c r="A73" s="2">
        <v>6600</v>
      </c>
      <c r="B73" s="2" t="s">
        <v>34</v>
      </c>
      <c r="C73" s="72">
        <f>'10 felles'!C74+'20 fotball'!C73+'21 fotb.anl.'!C73+'22 småtrolluka'!C73+'30 ski'!C73+'31 skianlegg'!C73+'32 Skistadion'!C73+'40 friidrett'!C73+'50 handball'!C73+'60 Ressurs'!C73+'70 Tursti'!C73+'80 Rindalshallen'!C73</f>
        <v>86449.34</v>
      </c>
      <c r="D73" s="112">
        <f>'10 felles'!D74+'20 fotball'!D73+'21 fotb.anl.'!D73+'22 småtrolluka'!D73+'30 ski'!D73+'31 skianlegg'!D73+'32 Skistadion'!D73+'40 friidrett'!D73+'50 handball'!D73+'60 Ressurs'!D73+'70 Tursti'!D73+'80 Rindalshallen'!D73</f>
        <v>267304.33</v>
      </c>
      <c r="E73" s="102">
        <f>'10 felles'!E74+'20 fotball'!E73+'21 fotb.anl.'!E73+'22 småtrolluka'!E73+'30 ski'!E73+'31 skianlegg'!E73+'32 Skistadion'!E73+'40 friidrett'!E73+'50 handball'!E73+'60 Ressurs'!E73+'70 Tursti'!E73+'80 Rindalshallen'!E73</f>
        <v>55000</v>
      </c>
      <c r="F73" s="159">
        <f>'10 felles'!F74+'20 fotball'!F73+'21 fotb.anl.'!F73+'22 småtrolluka'!F73+'30 ski'!F73+'31 skianlegg'!F73+'32 Skistadion'!F73+'40 friidrett'!F73+'50 handball'!F73+'60 Ressurs'!F73+'70 Tursti'!F73+'80 Rindalshallen'!F73</f>
        <v>110000</v>
      </c>
      <c r="G73" s="38"/>
      <c r="H73" s="42"/>
    </row>
    <row r="74" spans="1:8" ht="14.25">
      <c r="A74" s="2">
        <v>6620</v>
      </c>
      <c r="B74" s="2" t="s">
        <v>35</v>
      </c>
      <c r="C74" s="72">
        <f>'10 felles'!C75+'20 fotball'!C74+'21 fotb.anl.'!C74+'22 småtrolluka'!C74+'30 ski'!C74+'31 skianlegg'!C74+'32 Skistadion'!C74+'40 friidrett'!C74+'50 handball'!C74+'60 Ressurs'!C74+'70 Tursti'!C74+'80 Rindalshallen'!C74</f>
        <v>15463</v>
      </c>
      <c r="D74" s="112">
        <f>'10 felles'!D75+'20 fotball'!D74+'21 fotb.anl.'!D74+'22 småtrolluka'!D74+'30 ski'!D74+'31 skianlegg'!D74+'32 Skistadion'!D74+'40 friidrett'!D74+'50 handball'!D74+'60 Ressurs'!D74+'70 Tursti'!D74+'80 Rindalshallen'!D74</f>
        <v>19017.92</v>
      </c>
      <c r="E74" s="102">
        <f>'10 felles'!E75+'20 fotball'!E74+'21 fotb.anl.'!E74+'22 småtrolluka'!E74+'30 ski'!E74+'31 skianlegg'!E74+'32 Skistadion'!E74+'40 friidrett'!E74+'50 handball'!E74+'60 Ressurs'!E74+'70 Tursti'!E74+'80 Rindalshallen'!E74</f>
        <v>16500</v>
      </c>
      <c r="F74" s="159">
        <f>'10 felles'!F75+'20 fotball'!F74+'21 fotb.anl.'!F74+'22 småtrolluka'!F74+'30 ski'!F74+'31 skianlegg'!F74+'32 Skistadion'!F74+'40 friidrett'!F74+'50 handball'!F74+'60 Ressurs'!F74+'70 Tursti'!F74+'80 Rindalshallen'!F74</f>
        <v>14500</v>
      </c>
      <c r="G74" s="38"/>
      <c r="H74" s="42"/>
    </row>
    <row r="75" spans="1:8" ht="14.25">
      <c r="A75" s="2">
        <v>6640</v>
      </c>
      <c r="B75" s="4" t="s">
        <v>82</v>
      </c>
      <c r="C75" s="72">
        <f>'10 felles'!C76+'20 fotball'!C75+'21 fotb.anl.'!C75+'22 småtrolluka'!C75+'30 ski'!C75+'31 skianlegg'!C75+'32 Skistadion'!C75+'40 friidrett'!C75+'50 handball'!C75+'60 Ressurs'!C75+'70 Tursti'!C75+'80 Rindalshallen'!C75</f>
        <v>54560</v>
      </c>
      <c r="D75" s="112">
        <f>'10 felles'!D76+'20 fotball'!D75+'21 fotb.anl.'!D75+'22 småtrolluka'!D75+'30 ski'!D75+'31 skianlegg'!D75+'32 Skistadion'!D75+'40 friidrett'!D75+'50 handball'!D75+'60 Ressurs'!D75+'70 Tursti'!D75+'80 Rindalshallen'!D75</f>
        <v>7341.4</v>
      </c>
      <c r="E75" s="102">
        <f>'10 felles'!E76+'20 fotball'!E75+'21 fotb.anl.'!E75+'22 småtrolluka'!E75+'30 ski'!E75+'31 skianlegg'!E75+'32 Skistadion'!E75+'40 friidrett'!E75+'50 handball'!E75+'60 Ressurs'!E75+'70 Tursti'!E75+'80 Rindalshallen'!E75</f>
        <v>288000</v>
      </c>
      <c r="F75" s="159">
        <f>'10 felles'!F76+'20 fotball'!F75+'21 fotb.anl.'!F75+'22 småtrolluka'!F75+'30 ski'!F75+'31 skianlegg'!F75+'32 Skistadion'!F75+'40 friidrett'!F75+'50 handball'!F75+'60 Ressurs'!F75+'70 Tursti'!F75+'80 Rindalshallen'!F75</f>
        <v>150000</v>
      </c>
      <c r="G75" s="38"/>
      <c r="H75" s="42"/>
    </row>
    <row r="76" spans="1:7" s="11" customFormat="1" ht="14.25">
      <c r="A76" s="10">
        <v>67</v>
      </c>
      <c r="B76" s="10" t="s">
        <v>99</v>
      </c>
      <c r="C76" s="73">
        <f>'10 felles'!C77+'20 fotball'!C76+'21 fotb.anl.'!C76+'22 småtrolluka'!C76+'30 ski'!C76+'31 skianlegg'!C76+'32 Skistadion'!C76+'40 friidrett'!C76+'50 handball'!C76+'60 Ressurs'!C76+'70 Tursti'!C76+'80 Rindalshallen'!C76</f>
        <v>140496</v>
      </c>
      <c r="D76" s="83">
        <f>'10 felles'!D77+'20 fotball'!D76+'21 fotb.anl.'!D76+'22 småtrolluka'!D76+'30 ski'!D76+'31 skianlegg'!D76+'32 Skistadion'!D76+'40 friidrett'!D76+'50 handball'!D76+'60 Ressurs'!D76+'70 Tursti'!D76+'80 Rindalshallen'!D76</f>
        <v>142243.62</v>
      </c>
      <c r="E76" s="73">
        <f>'10 felles'!E77+'20 fotball'!E76+'21 fotb.anl.'!E76+'22 småtrolluka'!E76+'30 ski'!E76+'31 skianlegg'!E76+'32 Skistadion'!E76+'40 friidrett'!E76+'50 handball'!E76+'60 Ressurs'!E76+'70 Tursti'!E76+'80 Rindalshallen'!E76</f>
        <v>140000</v>
      </c>
      <c r="F76" s="160">
        <f>'10 felles'!F77+'20 fotball'!F76+'21 fotb.anl.'!F76+'22 småtrolluka'!F76+'30 ski'!F76+'31 skianlegg'!F76+'32 Skistadion'!F76+'40 friidrett'!F76+'50 handball'!F76+'60 Ressurs'!F76+'70 Tursti'!F76+'80 Rindalshallen'!F76</f>
        <v>147000</v>
      </c>
      <c r="G76" s="39"/>
    </row>
    <row r="77" spans="1:7" ht="14.25">
      <c r="A77" s="2">
        <v>6705</v>
      </c>
      <c r="B77" s="2" t="s">
        <v>36</v>
      </c>
      <c r="C77" s="72">
        <f>'10 felles'!C78+'20 fotball'!C77+'21 fotb.anl.'!C77+'22 småtrolluka'!C77+'30 ski'!C77+'31 skianlegg'!C77+'32 Skistadion'!C77+'40 friidrett'!C77+'50 handball'!C77+'60 Ressurs'!C77+'70 Tursti'!C77+'80 Rindalshallen'!C77</f>
        <v>140496</v>
      </c>
      <c r="D77" s="112">
        <f>'10 felles'!D78+'20 fotball'!D77+'21 fotb.anl.'!D77+'22 småtrolluka'!D77+'30 ski'!D77+'31 skianlegg'!D77+'32 Skistadion'!D77+'40 friidrett'!D77+'50 handball'!D77+'60 Ressurs'!D77+'70 Tursti'!D77+'80 Rindalshallen'!D77</f>
        <v>142243.62</v>
      </c>
      <c r="E77" s="102">
        <f>'10 felles'!E78+'20 fotball'!E77+'21 fotb.anl.'!E77+'22 småtrolluka'!E77+'30 ski'!E77+'31 skianlegg'!E77+'32 Skistadion'!E77+'40 friidrett'!E77+'50 handball'!E77+'60 Ressurs'!E77+'70 Tursti'!E77+'80 Rindalshallen'!E77</f>
        <v>140000</v>
      </c>
      <c r="F77" s="159">
        <f>'10 felles'!F78+'20 fotball'!F77+'21 fotb.anl.'!F77+'22 småtrolluka'!F77+'30 ski'!F77+'31 skianlegg'!F77+'32 Skistadion'!F77+'40 friidrett'!F77+'50 handball'!F77+'60 Ressurs'!F77+'70 Tursti'!F77+'80 Rindalshallen'!F77</f>
        <v>147000</v>
      </c>
      <c r="G77" s="38"/>
    </row>
    <row r="78" spans="1:7" s="11" customFormat="1" ht="14.25">
      <c r="A78" s="10">
        <v>68</v>
      </c>
      <c r="B78" s="10" t="s">
        <v>100</v>
      </c>
      <c r="C78" s="73">
        <f>'10 felles'!C79+'20 fotball'!C78+'21 fotb.anl.'!C78+'22 småtrolluka'!C78+'30 ski'!C78+'31 skianlegg'!C78+'32 Skistadion'!C78+'40 friidrett'!C78+'50 handball'!C78+'60 Ressurs'!C78+'70 Tursti'!C78+'80 Rindalshallen'!C78</f>
        <v>48699.8</v>
      </c>
      <c r="D78" s="83">
        <f>'10 felles'!D79+'20 fotball'!D78+'21 fotb.anl.'!D78+'22 småtrolluka'!D78+'30 ski'!D78+'31 skianlegg'!D78+'32 Skistadion'!D78+'40 friidrett'!D78+'50 handball'!D78+'60 Ressurs'!D78+'70 Tursti'!D78+'80 Rindalshallen'!D78</f>
        <v>35391.4</v>
      </c>
      <c r="E78" s="73">
        <f>'10 felles'!E79+'20 fotball'!E78+'21 fotb.anl.'!E78+'22 småtrolluka'!E78+'30 ski'!E78+'31 skianlegg'!E78+'32 Skistadion'!E78+'40 friidrett'!E78+'50 handball'!E78+'60 Ressurs'!E78+'70 Tursti'!E78+'80 Rindalshallen'!E78</f>
        <v>59500</v>
      </c>
      <c r="F78" s="160">
        <f>'10 felles'!F79+'20 fotball'!F78+'21 fotb.anl.'!F78+'22 småtrolluka'!F78+'30 ski'!F78+'31 skianlegg'!F78+'32 Skistadion'!F78+'40 friidrett'!F78+'50 handball'!F78+'60 Ressurs'!F78+'70 Tursti'!F78+'80 Rindalshallen'!F78</f>
        <v>52500</v>
      </c>
      <c r="G78" s="39"/>
    </row>
    <row r="79" spans="1:7" ht="14.25">
      <c r="A79" s="2">
        <v>6800</v>
      </c>
      <c r="B79" s="2" t="s">
        <v>37</v>
      </c>
      <c r="C79" s="72">
        <f>'10 felles'!C80+'20 fotball'!C79+'21 fotb.anl.'!C79+'22 småtrolluka'!C79+'30 ski'!C79+'31 skianlegg'!C79+'32 Skistadion'!C79+'40 friidrett'!C79+'50 handball'!C79+'60 Ressurs'!C79+'70 Tursti'!C79+'80 Rindalshallen'!C79</f>
        <v>7025.8</v>
      </c>
      <c r="D79" s="112">
        <f>'10 felles'!D80+'20 fotball'!D79+'21 fotb.anl.'!D79+'22 småtrolluka'!D79+'30 ski'!D79+'31 skianlegg'!D79+'32 Skistadion'!D79+'40 friidrett'!D79+'50 handball'!D79+'60 Ressurs'!D79+'70 Tursti'!D79+'80 Rindalshallen'!D79</f>
        <v>4435.400000000001</v>
      </c>
      <c r="E79" s="102">
        <f>'10 felles'!E80+'20 fotball'!E79+'21 fotb.anl.'!E79+'22 småtrolluka'!E79+'30 ski'!E79+'31 skianlegg'!E79+'32 Skistadion'!E79+'40 friidrett'!E79+'50 handball'!E79+'60 Ressurs'!E79+'70 Tursti'!E79+'80 Rindalshallen'!E79</f>
        <v>8000</v>
      </c>
      <c r="F79" s="159">
        <f>'10 felles'!F80+'20 fotball'!F79+'21 fotb.anl.'!F79+'22 småtrolluka'!F79+'30 ski'!F79+'31 skianlegg'!F79+'32 Skistadion'!F79+'40 friidrett'!F79+'50 handball'!F79+'60 Ressurs'!F79+'70 Tursti'!F79+'80 Rindalshallen'!F79</f>
        <v>8000</v>
      </c>
      <c r="G79" s="38"/>
    </row>
    <row r="80" spans="1:7" ht="14.25">
      <c r="A80" s="2">
        <v>6820</v>
      </c>
      <c r="B80" s="9" t="s">
        <v>83</v>
      </c>
      <c r="C80" s="72">
        <f>'10 felles'!C81+'20 fotball'!C80+'21 fotb.anl.'!C80+'22 småtrolluka'!C80+'30 ski'!C80+'31 skianlegg'!C80+'32 Skistadion'!C80+'40 friidrett'!C80+'50 handball'!C80+'60 Ressurs'!C80+'70 Tursti'!C80+'80 Rindalshallen'!C80</f>
        <v>1875</v>
      </c>
      <c r="D80" s="112">
        <f>'10 felles'!D81+'20 fotball'!D80+'21 fotb.anl.'!D80+'22 småtrolluka'!D80+'30 ski'!D80+'31 skianlegg'!D80+'32 Skistadion'!D80+'40 friidrett'!D80+'50 handball'!D80+'60 Ressurs'!D80+'70 Tursti'!D80+'80 Rindalshallen'!D80</f>
        <v>0</v>
      </c>
      <c r="E80" s="102">
        <f>'10 felles'!E81+'20 fotball'!E80+'21 fotb.anl.'!E80+'22 småtrolluka'!E80+'30 ski'!E80+'31 skianlegg'!E80+'32 Skistadion'!E80+'40 friidrett'!E80+'50 handball'!E80+'60 Ressurs'!E80+'70 Tursti'!E80+'80 Rindalshallen'!E80</f>
        <v>2000</v>
      </c>
      <c r="F80" s="159">
        <f>'10 felles'!F81+'20 fotball'!F80+'21 fotb.anl.'!F80+'22 småtrolluka'!F80+'30 ski'!F80+'31 skianlegg'!F80+'32 Skistadion'!F80+'40 friidrett'!F80+'50 handball'!F80+'60 Ressurs'!F80+'70 Tursti'!F80+'80 Rindalshallen'!F80</f>
        <v>2000</v>
      </c>
      <c r="G80" s="38"/>
    </row>
    <row r="81" spans="1:7" ht="14.25">
      <c r="A81" s="8">
        <v>6840</v>
      </c>
      <c r="B81" s="9" t="s">
        <v>114</v>
      </c>
      <c r="C81" s="72">
        <f>'10 felles'!C82+'20 fotball'!C81+'21 fotb.anl.'!C81+'22 småtrolluka'!C81+'30 ski'!C81+'31 skianlegg'!C81+'32 Skistadion'!C81+'40 friidrett'!C81+'50 handball'!C81+'60 Ressurs'!C81+'70 Tursti'!C81+'80 Rindalshallen'!C81</f>
        <v>750</v>
      </c>
      <c r="D81" s="112">
        <f>'10 felles'!D82+'20 fotball'!D81+'21 fotb.anl.'!D81+'22 småtrolluka'!D81+'30 ski'!D81+'31 skianlegg'!D81+'32 Skistadion'!D81+'40 friidrett'!D81+'50 handball'!D81+'60 Ressurs'!D81+'70 Tursti'!D81+'80 Rindalshallen'!D81</f>
        <v>2406</v>
      </c>
      <c r="E81" s="102">
        <f>'10 felles'!E82+'20 fotball'!E81+'21 fotb.anl.'!E81+'22 småtrolluka'!E81+'30 ski'!E81+'31 skianlegg'!E81+'32 Skistadion'!E81+'40 friidrett'!E81+'50 handball'!E81+'60 Ressurs'!E81+'70 Tursti'!E81+'80 Rindalshallen'!E81</f>
        <v>0</v>
      </c>
      <c r="F81" s="159">
        <f>'10 felles'!F82+'20 fotball'!F81+'21 fotb.anl.'!F81+'22 småtrolluka'!F81+'30 ski'!F81+'31 skianlegg'!F81+'32 Skistadion'!F81+'40 friidrett'!F81+'50 handball'!F81+'60 Ressurs'!F81+'70 Tursti'!F81+'80 Rindalshallen'!F81</f>
        <v>500</v>
      </c>
      <c r="G81" s="38"/>
    </row>
    <row r="82" spans="1:7" ht="14.25">
      <c r="A82" s="2">
        <v>6860</v>
      </c>
      <c r="B82" s="2" t="s">
        <v>38</v>
      </c>
      <c r="C82" s="72">
        <f>'10 felles'!C83+'20 fotball'!C82+'21 fotb.anl.'!C82+'22 småtrolluka'!C82+'30 ski'!C82+'31 skianlegg'!C82+'32 Skistadion'!C82+'40 friidrett'!C82+'50 handball'!C82+'60 Ressurs'!C82+'70 Tursti'!C82+'80 Rindalshallen'!C82</f>
        <v>39049</v>
      </c>
      <c r="D82" s="112">
        <f>'10 felles'!D83+'20 fotball'!D82+'21 fotb.anl.'!D82+'22 småtrolluka'!D82+'30 ski'!D82+'31 skianlegg'!D82+'32 Skistadion'!D82+'40 friidrett'!D82+'50 handball'!D82+'60 Ressurs'!D82+'70 Tursti'!D82+'80 Rindalshallen'!D82</f>
        <v>28550</v>
      </c>
      <c r="E82" s="102">
        <f>'10 felles'!E83+'20 fotball'!E82+'21 fotb.anl.'!E82+'22 småtrolluka'!E82+'30 ski'!E82+'31 skianlegg'!E82+'32 Skistadion'!E82+'40 friidrett'!E82+'50 handball'!E82+'60 Ressurs'!E82+'70 Tursti'!E82+'80 Rindalshallen'!E82</f>
        <v>49500</v>
      </c>
      <c r="F82" s="159">
        <f>'10 felles'!F83+'20 fotball'!F82+'21 fotb.anl.'!F82+'22 småtrolluka'!F82+'30 ski'!F82+'31 skianlegg'!F82+'32 Skistadion'!F82+'40 friidrett'!F82+'50 handball'!F82+'60 Ressurs'!F82+'70 Tursti'!F82+'80 Rindalshallen'!F82</f>
        <v>42000</v>
      </c>
      <c r="G82" s="38"/>
    </row>
    <row r="83" spans="1:7" s="11" customFormat="1" ht="14.25">
      <c r="A83" s="10">
        <v>69</v>
      </c>
      <c r="B83" s="10" t="s">
        <v>39</v>
      </c>
      <c r="C83" s="73">
        <f>'10 felles'!C84+'20 fotball'!C83+'21 fotb.anl.'!C83+'22 småtrolluka'!C83+'30 ski'!C83+'31 skianlegg'!C83+'32 Skistadion'!C83+'40 friidrett'!C83+'50 handball'!C83+'60 Ressurs'!C83+'70 Tursti'!C83+'80 Rindalshallen'!C83</f>
        <v>15000</v>
      </c>
      <c r="D83" s="83">
        <f>'10 felles'!D84+'20 fotball'!D83+'21 fotb.anl.'!D83+'22 småtrolluka'!D83+'30 ski'!D83+'31 skianlegg'!D83+'32 Skistadion'!D83+'40 friidrett'!D83+'50 handball'!D83+'60 Ressurs'!D83+'70 Tursti'!D83+'80 Rindalshallen'!D83</f>
        <v>16338.939999999999</v>
      </c>
      <c r="E83" s="73">
        <f>'10 felles'!E84+'20 fotball'!E83+'21 fotb.anl.'!E83+'22 småtrolluka'!E83+'30 ski'!E83+'31 skianlegg'!E83+'32 Skistadion'!E83+'40 friidrett'!E83+'50 handball'!E83+'60 Ressurs'!E83+'70 Tursti'!E83+'80 Rindalshallen'!E83</f>
        <v>19650</v>
      </c>
      <c r="F83" s="160">
        <f>'10 felles'!F84+'20 fotball'!F83+'21 fotb.anl.'!F83+'22 småtrolluka'!F83+'30 ski'!F83+'31 skianlegg'!F83+'32 Skistadion'!F83+'40 friidrett'!F83+'50 handball'!F83+'60 Ressurs'!F83+'70 Tursti'!F83+'80 Rindalshallen'!F83</f>
        <v>1200</v>
      </c>
      <c r="G83" s="39"/>
    </row>
    <row r="84" spans="1:7" s="11" customFormat="1" ht="14.25">
      <c r="A84" s="13">
        <v>6900</v>
      </c>
      <c r="B84" s="13" t="s">
        <v>113</v>
      </c>
      <c r="C84" s="99">
        <f>'10 felles'!C85+'20 fotball'!C84+'21 fotb.anl.'!C84+'22 småtrolluka'!C84+'30 ski'!C84+'31 skianlegg'!C84+'32 Skistadion'!C84+'40 friidrett'!C84+'50 handball'!C84+'60 Ressurs'!C84+'70 Tursti'!C84+'80 Rindalshallen'!C84</f>
        <v>15000</v>
      </c>
      <c r="D84" s="88">
        <f>'10 felles'!D85+'20 fotball'!D84+'21 fotb.anl.'!D84+'22 småtrolluka'!D84+'30 ski'!D84+'31 skianlegg'!D84+'32 Skistadion'!D84+'40 friidrett'!D84+'50 handball'!D84+'60 Ressurs'!D84+'70 Tursti'!D84+'80 Rindalshallen'!D84</f>
        <v>15000</v>
      </c>
      <c r="E84" s="99">
        <f>'10 felles'!E85+'20 fotball'!E84+'21 fotb.anl.'!E84+'22 småtrolluka'!E84+'30 ski'!E84+'31 skianlegg'!E84+'32 Skistadion'!E84+'40 friidrett'!E84+'50 handball'!E84+'60 Ressurs'!E84+'70 Tursti'!E84+'80 Rindalshallen'!E84</f>
        <v>0</v>
      </c>
      <c r="F84" s="161">
        <f>'10 felles'!F85+'20 fotball'!F84+'21 fotb.anl.'!F84+'22 småtrolluka'!F84+'30 ski'!F84+'31 skianlegg'!F84+'32 Skistadion'!F84+'40 friidrett'!F84+'50 handball'!F84+'60 Ressurs'!F84+'70 Tursti'!F84+'80 Rindalshallen'!F84</f>
        <v>0</v>
      </c>
      <c r="G84" s="39"/>
    </row>
    <row r="85" spans="1:7" ht="14.25">
      <c r="A85" s="4">
        <v>6907</v>
      </c>
      <c r="B85" s="9" t="s">
        <v>110</v>
      </c>
      <c r="C85" s="78">
        <f>'10 felles'!C86+'20 fotball'!C85+'21 fotb.anl.'!C85+'22 småtrolluka'!C85+'30 ski'!C85+'31 skianlegg'!C85+'32 Skistadion'!C85+'40 friidrett'!C85+'50 handball'!C85+'60 Ressurs'!C85+'70 Tursti'!C85+'80 Rindalshallen'!C85</f>
        <v>0</v>
      </c>
      <c r="D85" s="112">
        <f>'10 felles'!D86+'20 fotball'!D85+'21 fotb.anl.'!D85+'22 småtrolluka'!D85+'30 ski'!D85+'31 skianlegg'!D85+'32 Skistadion'!D85+'40 friidrett'!D85+'50 handball'!D85+'60 Ressurs'!D85+'70 Tursti'!D85+'80 Rindalshallen'!D85</f>
        <v>0</v>
      </c>
      <c r="E85" s="102">
        <f>'10 felles'!E86+'20 fotball'!E85+'21 fotb.anl.'!E85+'22 småtrolluka'!E85+'30 ski'!E85+'31 skianlegg'!E85+'32 Skistadion'!E85+'40 friidrett'!E85+'50 handball'!E85+'60 Ressurs'!E85+'70 Tursti'!E85+'80 Rindalshallen'!E85</f>
        <v>16000</v>
      </c>
      <c r="F85" s="159">
        <f>'10 felles'!F86+'20 fotball'!F85+'21 fotb.anl.'!F85+'22 småtrolluka'!F85+'30 ski'!F85+'31 skianlegg'!F85+'32 Skistadion'!F85+'40 friidrett'!F85+'50 handball'!F85+'60 Ressurs'!F85+'70 Tursti'!F85+'80 Rindalshallen'!F85</f>
        <v>0</v>
      </c>
      <c r="G85" s="38"/>
    </row>
    <row r="86" spans="1:7" ht="14.25">
      <c r="A86" s="2">
        <v>6910</v>
      </c>
      <c r="B86" s="9" t="s">
        <v>39</v>
      </c>
      <c r="C86" s="72">
        <f>'10 felles'!C87+'20 fotball'!C86+'21 fotb.anl.'!C86+'22 småtrolluka'!C86+'30 ski'!C86+'31 skianlegg'!C86+'32 Skistadion'!C86+'40 friidrett'!C86+'50 handball'!C86+'60 Ressurs'!C86+'70 Tursti'!C86+'80 Rindalshallen'!C86</f>
        <v>0</v>
      </c>
      <c r="D86" s="112">
        <f>'10 felles'!D87+'20 fotball'!D86+'21 fotb.anl.'!D86+'22 småtrolluka'!D86+'30 ski'!D86+'31 skianlegg'!D86+'32 Skistadion'!D86+'40 friidrett'!D86+'50 handball'!D86+'60 Ressurs'!D86+'70 Tursti'!D86+'80 Rindalshallen'!D86</f>
        <v>0</v>
      </c>
      <c r="E86" s="102">
        <f>'10 felles'!E87+'20 fotball'!E86+'21 fotb.anl.'!E86+'22 småtrolluka'!E86+'30 ski'!E86+'31 skianlegg'!E86+'32 Skistadion'!E86+'40 friidrett'!E86+'50 handball'!E86+'60 Ressurs'!E86+'70 Tursti'!E86+'80 Rindalshallen'!E86</f>
        <v>400</v>
      </c>
      <c r="F86" s="159">
        <f>'10 felles'!F87+'20 fotball'!F86+'21 fotb.anl.'!F86+'22 småtrolluka'!F86+'30 ski'!F86+'31 skianlegg'!F86+'32 Skistadion'!F86+'40 friidrett'!F86+'50 handball'!F86+'60 Ressurs'!F86+'70 Tursti'!F86+'80 Rindalshallen'!F86</f>
        <v>400</v>
      </c>
      <c r="G86" s="38"/>
    </row>
    <row r="87" spans="1:7" ht="14.25">
      <c r="A87" s="2">
        <v>6940</v>
      </c>
      <c r="B87" s="9" t="s">
        <v>40</v>
      </c>
      <c r="C87" s="72">
        <f>'10 felles'!C88+'20 fotball'!C87+'21 fotb.anl.'!C87+'22 småtrolluka'!C87+'30 ski'!C87+'31 skianlegg'!C87+'32 Skistadion'!C87+'40 friidrett'!C87+'50 handball'!C87+'60 Ressurs'!C87+'70 Tursti'!C87+'80 Rindalshallen'!C87</f>
        <v>0</v>
      </c>
      <c r="D87" s="112">
        <f>'10 felles'!D88+'20 fotball'!D87+'21 fotb.anl.'!D87+'22 småtrolluka'!D87+'30 ski'!D87+'31 skianlegg'!D87+'32 Skistadion'!D87+'40 friidrett'!D87+'50 handball'!D87+'60 Ressurs'!D87+'70 Tursti'!D87+'80 Rindalshallen'!D87</f>
        <v>1338.94</v>
      </c>
      <c r="E87" s="102">
        <f>'10 felles'!E88+'20 fotball'!E87+'21 fotb.anl.'!E87+'22 småtrolluka'!E87+'30 ski'!E87+'31 skianlegg'!E87+'32 Skistadion'!E87+'40 friidrett'!E87+'50 handball'!E87+'60 Ressurs'!E87+'70 Tursti'!E87+'80 Rindalshallen'!E87</f>
        <v>3250</v>
      </c>
      <c r="F87" s="159">
        <f>'10 felles'!F88+'20 fotball'!F87+'21 fotb.anl.'!F87+'22 småtrolluka'!F87+'30 ski'!F87+'31 skianlegg'!F87+'32 Skistadion'!F87+'40 friidrett'!F87+'50 handball'!F87+'60 Ressurs'!F87+'70 Tursti'!F87+'80 Rindalshallen'!F87</f>
        <v>800</v>
      </c>
      <c r="G87" s="38"/>
    </row>
    <row r="88" spans="1:7" s="11" customFormat="1" ht="14.25">
      <c r="A88" s="10">
        <v>71</v>
      </c>
      <c r="B88" s="10" t="s">
        <v>41</v>
      </c>
      <c r="C88" s="73">
        <f>'10 felles'!C89+'20 fotball'!C88+'21 fotb.anl.'!C88+'22 småtrolluka'!C88+'30 ski'!C88+'31 skianlegg'!C88+'32 Skistadion'!C88+'40 friidrett'!C88+'50 handball'!C88+'60 Ressurs'!C88+'70 Tursti'!C88+'80 Rindalshallen'!C88</f>
        <v>473936.87000000005</v>
      </c>
      <c r="D88" s="83">
        <f>'10 felles'!D89+'20 fotball'!D88+'21 fotb.anl.'!D88+'22 småtrolluka'!D88+'30 ski'!D88+'31 skianlegg'!D88+'32 Skistadion'!D88+'40 friidrett'!D88+'50 handball'!D88+'60 Ressurs'!D88+'70 Tursti'!D88+'80 Rindalshallen'!D88</f>
        <v>113063.34</v>
      </c>
      <c r="E88" s="73">
        <f>'10 felles'!E89+'20 fotball'!E88+'21 fotb.anl.'!E88+'22 småtrolluka'!E88+'30 ski'!E88+'31 skianlegg'!E88+'32 Skistadion'!E88+'40 friidrett'!E88+'50 handball'!E88+'60 Ressurs'!E88+'70 Tursti'!E88+'80 Rindalshallen'!E88</f>
        <v>513500</v>
      </c>
      <c r="F88" s="160">
        <f>'10 felles'!F89+'20 fotball'!F88+'21 fotb.anl.'!F88+'22 småtrolluka'!F88+'30 ski'!F88+'31 skianlegg'!F88+'32 Skistadion'!F88+'40 friidrett'!F88+'50 handball'!F88+'60 Ressurs'!F88+'70 Tursti'!F88+'80 Rindalshallen'!F88</f>
        <v>423200</v>
      </c>
      <c r="G88" s="39"/>
    </row>
    <row r="89" spans="1:7" ht="14.25">
      <c r="A89" s="2">
        <v>7100</v>
      </c>
      <c r="B89" s="2" t="s">
        <v>42</v>
      </c>
      <c r="C89" s="72">
        <f>'10 felles'!C90+'20 fotball'!C89+'21 fotb.anl.'!C89+'22 småtrolluka'!C89+'30 ski'!C89+'31 skianlegg'!C89+'32 Skistadion'!C89+'40 friidrett'!C89+'50 handball'!C89+'60 Ressurs'!C89+'70 Tursti'!C89+'80 Rindalshallen'!C89</f>
        <v>71856.16</v>
      </c>
      <c r="D89" s="112">
        <f>'10 felles'!D90+'20 fotball'!D89+'21 fotb.anl.'!D89+'22 småtrolluka'!D89+'30 ski'!D89+'31 skianlegg'!D89+'32 Skistadion'!D89+'40 friidrett'!D89+'50 handball'!D89+'60 Ressurs'!D89+'70 Tursti'!D89+'80 Rindalshallen'!D89</f>
        <v>14146.349999999999</v>
      </c>
      <c r="E89" s="102">
        <f>'10 felles'!E90+'20 fotball'!E89+'21 fotb.anl.'!E89+'22 småtrolluka'!E89+'30 ski'!E89+'31 skianlegg'!E89+'32 Skistadion'!E89+'40 friidrett'!E89+'50 handball'!E89+'60 Ressurs'!E89+'70 Tursti'!E89+'80 Rindalshallen'!E89</f>
        <v>77000</v>
      </c>
      <c r="F89" s="159">
        <f>'10 felles'!F90+'20 fotball'!F89+'21 fotb.anl.'!F89+'22 småtrolluka'!F89+'30 ski'!F89+'31 skianlegg'!F89+'32 Skistadion'!F89+'40 friidrett'!F89+'50 handball'!F89+'60 Ressurs'!F89+'70 Tursti'!F89+'80 Rindalshallen'!F89</f>
        <v>71200</v>
      </c>
      <c r="G89" s="38"/>
    </row>
    <row r="90" spans="1:7" ht="14.25">
      <c r="A90" s="2">
        <v>7140</v>
      </c>
      <c r="B90" s="2" t="s">
        <v>43</v>
      </c>
      <c r="C90" s="72">
        <f>'10 felles'!C91+'20 fotball'!C90+'21 fotb.anl.'!C90+'22 småtrolluka'!C90+'30 ski'!C90+'31 skianlegg'!C90+'32 Skistadion'!C90+'40 friidrett'!C90+'50 handball'!C90+'60 Ressurs'!C90+'70 Tursti'!C90+'80 Rindalshallen'!C90</f>
        <v>314438.70999999996</v>
      </c>
      <c r="D90" s="112">
        <f>'10 felles'!D91+'20 fotball'!D90+'21 fotb.anl.'!D90+'22 småtrolluka'!D90+'30 ski'!D90+'31 skianlegg'!D90+'32 Skistadion'!D90+'40 friidrett'!D90+'50 handball'!D90+'60 Ressurs'!D90+'70 Tursti'!D90+'80 Rindalshallen'!D90</f>
        <v>87571.66</v>
      </c>
      <c r="E90" s="102">
        <f>'10 felles'!E91+'20 fotball'!E90+'21 fotb.anl.'!E90+'22 småtrolluka'!E90+'30 ski'!E90+'31 skianlegg'!E90+'32 Skistadion'!E90+'40 friidrett'!E90+'50 handball'!E90+'60 Ressurs'!E90+'70 Tursti'!E90+'80 Rindalshallen'!E90</f>
        <v>328000</v>
      </c>
      <c r="F90" s="159">
        <f>'10 felles'!F91+'20 fotball'!F90+'21 fotb.anl.'!F90+'22 småtrolluka'!F90+'30 ski'!F90+'31 skianlegg'!F90+'32 Skistadion'!F90+'40 friidrett'!F90+'50 handball'!F90+'60 Ressurs'!F90+'70 Tursti'!F90+'80 Rindalshallen'!F90</f>
        <v>271000</v>
      </c>
      <c r="G90" s="38"/>
    </row>
    <row r="91" spans="1:7" ht="14.25">
      <c r="A91" s="2">
        <v>7141</v>
      </c>
      <c r="B91" s="4" t="s">
        <v>84</v>
      </c>
      <c r="C91" s="72">
        <f>'10 felles'!C92+'20 fotball'!C91+'21 fotb.anl.'!C91+'22 småtrolluka'!C91+'30 ski'!C91+'31 skianlegg'!C91+'32 Skistadion'!C91+'40 friidrett'!C91+'50 handball'!C91+'60 Ressurs'!C91+'70 Tursti'!C91+'80 Rindalshallen'!C91</f>
        <v>71143</v>
      </c>
      <c r="D91" s="112">
        <f>'10 felles'!D92+'20 fotball'!D91+'21 fotb.anl.'!D91+'22 småtrolluka'!D91+'30 ski'!D91+'31 skianlegg'!D91+'32 Skistadion'!D91+'40 friidrett'!D91+'50 handball'!D91+'60 Ressurs'!D91+'70 Tursti'!D91+'80 Rindalshallen'!D91</f>
        <v>6500</v>
      </c>
      <c r="E91" s="102">
        <f>'10 felles'!E92+'20 fotball'!E91+'21 fotb.anl.'!E91+'22 småtrolluka'!E91+'30 ski'!E91+'31 skianlegg'!E91+'32 Skistadion'!E91+'40 friidrett'!E91+'50 handball'!E91+'60 Ressurs'!E91+'70 Tursti'!E91+'80 Rindalshallen'!E91</f>
        <v>91500</v>
      </c>
      <c r="F91" s="159">
        <f>'10 felles'!F92+'20 fotball'!F91+'21 fotb.anl.'!F91+'22 småtrolluka'!F91+'30 ski'!F91+'31 skianlegg'!F91+'32 Skistadion'!F91+'40 friidrett'!F91+'50 handball'!F91+'60 Ressurs'!F91+'70 Tursti'!F91+'80 Rindalshallen'!F91</f>
        <v>66000</v>
      </c>
      <c r="G91" s="38"/>
    </row>
    <row r="92" spans="1:7" ht="14.25">
      <c r="A92" s="2">
        <v>7145</v>
      </c>
      <c r="B92" s="9" t="s">
        <v>116</v>
      </c>
      <c r="C92" s="72"/>
      <c r="D92" s="112"/>
      <c r="E92" s="102"/>
      <c r="F92" s="159"/>
      <c r="G92" s="38"/>
    </row>
    <row r="93" spans="1:7" ht="14.25">
      <c r="A93" s="2">
        <v>7150</v>
      </c>
      <c r="B93" s="9" t="s">
        <v>107</v>
      </c>
      <c r="C93" s="72">
        <f>'10 felles'!C94+'20 fotball'!C93+'21 fotb.anl.'!C93+'22 småtrolluka'!C93+'30 ski'!C93+'31 skianlegg'!C93+'32 Skistadion'!C93+'40 friidrett'!C93+'50 handball'!C93+'60 Ressurs'!C93+'70 Tursti'!C93+'80 Rindalshallen'!C93</f>
        <v>11195</v>
      </c>
      <c r="D93" s="112">
        <f>'10 felles'!D94+'20 fotball'!D93+'21 fotb.anl.'!D93+'22 småtrolluka'!D93+'30 ski'!D93+'31 skianlegg'!D93+'32 Skistadion'!D93+'40 friidrett'!D93+'50 handball'!D93+'60 Ressurs'!D93+'70 Tursti'!D93+'80 Rindalshallen'!D93</f>
        <v>3441.58</v>
      </c>
      <c r="E93" s="102">
        <f>'10 felles'!E94+'20 fotball'!E93+'21 fotb.anl.'!E93+'22 småtrolluka'!E93+'30 ski'!E93+'31 skianlegg'!E93+'32 Skistadion'!E93+'40 friidrett'!E93+'50 handball'!E93+'60 Ressurs'!E93+'70 Tursti'!E93+'80 Rindalshallen'!E93</f>
        <v>12000</v>
      </c>
      <c r="F93" s="159">
        <f>'10 felles'!F94+'20 fotball'!F93+'21 fotb.anl.'!F93+'22 småtrolluka'!F93+'30 ski'!F93+'31 skianlegg'!F93+'32 Skistadion'!F93+'40 friidrett'!F93+'50 handball'!F93+'60 Ressurs'!F93+'70 Tursti'!F93+'80 Rindalshallen'!F93</f>
        <v>10000</v>
      </c>
      <c r="G93" s="38"/>
    </row>
    <row r="94" spans="1:7" ht="14.25">
      <c r="A94" s="2">
        <v>7190</v>
      </c>
      <c r="B94" s="2" t="s">
        <v>66</v>
      </c>
      <c r="C94" s="72">
        <f>'10 felles'!C95+'20 fotball'!C94+'21 fotb.anl.'!C94+'22 småtrolluka'!C94+'30 ski'!C94+'31 skianlegg'!C94+'32 Skistadion'!C94+'40 friidrett'!C94+'50 handball'!C94+'60 Ressurs'!C94+'70 Tursti'!C94+'80 Rindalshallen'!C94</f>
        <v>0</v>
      </c>
      <c r="D94" s="112">
        <f>'10 felles'!D95+'20 fotball'!D94+'21 fotb.anl.'!D94+'22 småtrolluka'!D94+'30 ski'!D94+'31 skianlegg'!D94+'32 Skistadion'!D94+'40 friidrett'!D94+'50 handball'!D94+'60 Ressurs'!D94+'70 Tursti'!D94+'80 Rindalshallen'!D94</f>
        <v>0</v>
      </c>
      <c r="E94" s="102">
        <f>'10 felles'!E95+'20 fotball'!E94+'21 fotb.anl.'!E94+'22 småtrolluka'!E94+'30 ski'!E94+'31 skianlegg'!E94+'32 Skistadion'!E94+'40 friidrett'!E94+'50 handball'!E94+'60 Ressurs'!E94+'70 Tursti'!E94+'80 Rindalshallen'!E94</f>
        <v>0</v>
      </c>
      <c r="F94" s="159">
        <f>'10 felles'!F95+'20 fotball'!F94+'21 fotb.anl.'!F94+'22 småtrolluka'!F94+'30 ski'!F94+'31 skianlegg'!F94+'32 Skistadion'!F94+'40 friidrett'!F94+'50 handball'!F94+'60 Ressurs'!F94+'70 Tursti'!F94+'80 Rindalshallen'!F94</f>
        <v>0</v>
      </c>
      <c r="G94" s="38"/>
    </row>
    <row r="95" spans="1:7" s="11" customFormat="1" ht="14.25">
      <c r="A95" s="10">
        <v>73</v>
      </c>
      <c r="B95" s="10" t="s">
        <v>102</v>
      </c>
      <c r="C95" s="73">
        <f>'10 felles'!C96+'20 fotball'!C95+'21 fotb.anl.'!C95+'22 småtrolluka'!C95+'30 ski'!C95+'31 skianlegg'!C95+'32 Skistadion'!C95+'40 friidrett'!C95+'50 handball'!C95+'60 Ressurs'!C95+'70 Tursti'!C95+'80 Rindalshallen'!C95</f>
        <v>224606</v>
      </c>
      <c r="D95" s="83">
        <f>'10 felles'!D96+'20 fotball'!D95+'21 fotb.anl.'!D95+'22 småtrolluka'!D95+'30 ski'!D95+'31 skianlegg'!D95+'32 Skistadion'!D95+'40 friidrett'!D95+'50 handball'!D95+'60 Ressurs'!D95+'70 Tursti'!D95+'80 Rindalshallen'!D95</f>
        <v>89401.70999999999</v>
      </c>
      <c r="E95" s="73">
        <f>'10 felles'!E96+'20 fotball'!E95+'21 fotb.anl.'!E95+'22 småtrolluka'!E95+'30 ski'!E95+'31 skianlegg'!E95+'32 Skistadion'!E95+'40 friidrett'!E95+'50 handball'!E95+'60 Ressurs'!E95+'70 Tursti'!E95+'80 Rindalshallen'!E95</f>
        <v>234000</v>
      </c>
      <c r="F95" s="160">
        <f>'10 felles'!F96+'20 fotball'!F95+'21 fotb.anl.'!F95+'22 småtrolluka'!F95+'30 ski'!F95+'31 skianlegg'!F95+'32 Skistadion'!F95+'40 friidrett'!F95+'50 handball'!F95+'60 Ressurs'!F95+'70 Tursti'!F95+'80 Rindalshallen'!F95</f>
        <v>218000</v>
      </c>
      <c r="G95" s="39"/>
    </row>
    <row r="96" spans="1:7" ht="14.25">
      <c r="A96" s="2">
        <v>7300</v>
      </c>
      <c r="B96" s="2" t="s">
        <v>45</v>
      </c>
      <c r="C96" s="72">
        <f>'10 felles'!C97+'20 fotball'!C96+'21 fotb.anl.'!C96+'22 småtrolluka'!C96+'30 ski'!C96+'31 skianlegg'!C96+'32 Skistadion'!C96+'40 friidrett'!C96+'50 handball'!C96+'60 Ressurs'!C96+'70 Tursti'!C96+'80 Rindalshallen'!C96</f>
        <v>20000</v>
      </c>
      <c r="D96" s="112">
        <f>'10 felles'!D97+'20 fotball'!D96+'21 fotb.anl.'!D96+'22 småtrolluka'!D96+'30 ski'!D96+'31 skianlegg'!D96+'32 Skistadion'!D96+'40 friidrett'!D96+'50 handball'!D96+'60 Ressurs'!D96+'70 Tursti'!D96+'80 Rindalshallen'!D96</f>
        <v>20000</v>
      </c>
      <c r="E96" s="102">
        <f>'10 felles'!E97+'20 fotball'!E96+'21 fotb.anl.'!E96+'22 småtrolluka'!E96+'30 ski'!E96+'31 skianlegg'!E96+'32 Skistadion'!E96+'40 friidrett'!E96+'50 handball'!E96+'60 Ressurs'!E96+'70 Tursti'!E96+'80 Rindalshallen'!E96</f>
        <v>30000</v>
      </c>
      <c r="F96" s="159">
        <f>'10 felles'!F97+'20 fotball'!F96+'21 fotb.anl.'!F96+'22 småtrolluka'!F96+'30 ski'!F96+'31 skianlegg'!F96+'32 Skistadion'!F96+'40 friidrett'!F96+'50 handball'!F96+'60 Ressurs'!F96+'70 Tursti'!F96+'80 Rindalshallen'!F96</f>
        <v>20000</v>
      </c>
      <c r="G96" s="38"/>
    </row>
    <row r="97" spans="1:7" ht="14.25">
      <c r="A97" s="2">
        <v>7320</v>
      </c>
      <c r="B97" s="2" t="s">
        <v>44</v>
      </c>
      <c r="C97" s="72">
        <f>'10 felles'!C98+'20 fotball'!C97+'21 fotb.anl.'!C97+'22 småtrolluka'!C97+'30 ski'!C97+'31 skianlegg'!C97+'32 Skistadion'!C97+'40 friidrett'!C97+'50 handball'!C97+'60 Ressurs'!C97+'70 Tursti'!C97+'80 Rindalshallen'!C97</f>
        <v>19192</v>
      </c>
      <c r="D97" s="112">
        <f>'10 felles'!D98+'20 fotball'!D97+'21 fotb.anl.'!D97+'22 småtrolluka'!D97+'30 ski'!D97+'31 skianlegg'!D97+'32 Skistadion'!D97+'40 friidrett'!D97+'50 handball'!D97+'60 Ressurs'!D97+'70 Tursti'!D97+'80 Rindalshallen'!D97</f>
        <v>900</v>
      </c>
      <c r="E97" s="102">
        <f>'10 felles'!E98+'20 fotball'!E97+'21 fotb.anl.'!E97+'22 småtrolluka'!E97+'30 ski'!E97+'31 skianlegg'!E97+'32 Skistadion'!E97+'40 friidrett'!E97+'50 handball'!E97+'60 Ressurs'!E97+'70 Tursti'!E97+'80 Rindalshallen'!E97</f>
        <v>15000</v>
      </c>
      <c r="F97" s="159">
        <f>'10 felles'!F98+'20 fotball'!F97+'21 fotb.anl.'!F97+'22 småtrolluka'!F97+'30 ski'!F97+'31 skianlegg'!F97+'32 Skistadion'!F97+'40 friidrett'!F97+'50 handball'!F97+'60 Ressurs'!F97+'70 Tursti'!F97+'80 Rindalshallen'!F97</f>
        <v>15000</v>
      </c>
      <c r="G97" s="38"/>
    </row>
    <row r="98" spans="1:7" ht="14.25">
      <c r="A98" s="2">
        <v>7390</v>
      </c>
      <c r="B98" s="2" t="s">
        <v>68</v>
      </c>
      <c r="C98" s="72">
        <f>'10 felles'!C99+'20 fotball'!C98+'21 fotb.anl.'!C98+'22 småtrolluka'!C98+'30 ski'!C98+'31 skianlegg'!C98+'32 Skistadion'!C98+'40 friidrett'!C98+'50 handball'!C98+'60 Ressurs'!C98+'70 Tursti'!C98+'80 Rindalshallen'!C98</f>
        <v>185414</v>
      </c>
      <c r="D98" s="112">
        <f>'10 felles'!D99+'20 fotball'!D98+'21 fotb.anl.'!D98+'22 småtrolluka'!D98+'30 ski'!D98+'31 skianlegg'!D98+'32 Skistadion'!D98+'40 friidrett'!D98+'50 handball'!D98+'60 Ressurs'!D98+'70 Tursti'!D98+'80 Rindalshallen'!D98</f>
        <v>68501.70999999999</v>
      </c>
      <c r="E98" s="102">
        <f>'10 felles'!E99+'20 fotball'!E98+'21 fotb.anl.'!E98+'22 småtrolluka'!E98+'30 ski'!E98+'31 skianlegg'!E98+'32 Skistadion'!E98+'40 friidrett'!E98+'50 handball'!E98+'60 Ressurs'!E98+'70 Tursti'!E98+'80 Rindalshallen'!E98</f>
        <v>189000</v>
      </c>
      <c r="F98" s="159">
        <f>'10 felles'!F99+'20 fotball'!F98+'21 fotb.anl.'!F98+'22 småtrolluka'!F98+'30 ski'!F98+'31 skianlegg'!F98+'32 Skistadion'!F98+'40 friidrett'!F98+'50 handball'!F98+'60 Ressurs'!F98+'70 Tursti'!F98+'80 Rindalshallen'!F98</f>
        <v>183000</v>
      </c>
      <c r="G98" s="38"/>
    </row>
    <row r="99" spans="1:7" s="11" customFormat="1" ht="14.25">
      <c r="A99" s="10">
        <v>74</v>
      </c>
      <c r="B99" s="10" t="s">
        <v>46</v>
      </c>
      <c r="C99" s="73">
        <f>'10 felles'!C100+'20 fotball'!C99+'21 fotb.anl.'!C99+'22 småtrolluka'!C99+'30 ski'!C99+'31 skianlegg'!C99+'32 Skistadion'!C99+'40 friidrett'!C99+'50 handball'!C99+'60 Ressurs'!C99+'70 Tursti'!C99+'80 Rindalshallen'!C99</f>
        <v>156935</v>
      </c>
      <c r="D99" s="83">
        <f>'10 felles'!D100+'20 fotball'!D99+'21 fotb.anl.'!D99+'22 småtrolluka'!D99+'30 ski'!D99+'31 skianlegg'!D99+'32 Skistadion'!D99+'40 friidrett'!D99+'50 handball'!D99+'60 Ressurs'!D99+'70 Tursti'!D99+'80 Rindalshallen'!D99</f>
        <v>126400</v>
      </c>
      <c r="E99" s="73">
        <f>'10 felles'!E100+'20 fotball'!E99+'21 fotb.anl.'!E99+'22 småtrolluka'!E99+'30 ski'!E99+'31 skianlegg'!E99+'32 Skistadion'!E99+'40 friidrett'!E99+'50 handball'!E99+'60 Ressurs'!E99+'70 Tursti'!E99+'80 Rindalshallen'!E99</f>
        <v>149200</v>
      </c>
      <c r="F99" s="160">
        <f>'10 felles'!F100+'20 fotball'!F99+'21 fotb.anl.'!F99+'22 småtrolluka'!F99+'30 ski'!F99+'31 skianlegg'!F99+'32 Skistadion'!F99+'40 friidrett'!F99+'50 handball'!F99+'60 Ressurs'!F99+'70 Tursti'!F99+'80 Rindalshallen'!F99</f>
        <v>148200</v>
      </c>
      <c r="G99" s="39"/>
    </row>
    <row r="100" spans="1:7" ht="14.25">
      <c r="A100" s="2">
        <v>7400</v>
      </c>
      <c r="B100" s="8" t="s">
        <v>47</v>
      </c>
      <c r="C100" s="72">
        <f>'10 felles'!C101+'20 fotball'!C100+'21 fotb.anl.'!C100+'22 småtrolluka'!C100+'30 ski'!C100+'31 skianlegg'!C100+'32 Skistadion'!C100+'40 friidrett'!C100+'50 handball'!C100+'60 Ressurs'!C100+'70 Tursti'!C100+'80 Rindalshallen'!C100</f>
        <v>53135</v>
      </c>
      <c r="D100" s="112">
        <f>'10 felles'!D101+'20 fotball'!D100+'21 fotb.anl.'!D100+'22 småtrolluka'!D100+'30 ski'!D100+'31 skianlegg'!D100+'32 Skistadion'!D100+'40 friidrett'!D100+'50 handball'!D100+'60 Ressurs'!D100+'70 Tursti'!D100+'80 Rindalshallen'!D100</f>
        <v>26400</v>
      </c>
      <c r="E100" s="102">
        <f>'10 felles'!E101+'20 fotball'!E100+'21 fotb.anl.'!E100+'22 småtrolluka'!E100+'30 ski'!E100+'31 skianlegg'!E100+'32 Skistadion'!E100+'40 friidrett'!E100+'50 handball'!E100+'60 Ressurs'!E100+'70 Tursti'!E100+'80 Rindalshallen'!E100</f>
        <v>49200</v>
      </c>
      <c r="F100" s="159">
        <f>'10 felles'!F101+'20 fotball'!F100+'21 fotb.anl.'!F100+'22 småtrolluka'!F100+'30 ski'!F100+'31 skianlegg'!F100+'32 Skistadion'!F100+'40 friidrett'!F100+'50 handball'!F100+'60 Ressurs'!F100+'70 Tursti'!F100+'80 Rindalshallen'!F100</f>
        <v>48200</v>
      </c>
      <c r="G100" s="38"/>
    </row>
    <row r="101" spans="1:7" ht="14.25">
      <c r="A101" s="2">
        <v>7430</v>
      </c>
      <c r="B101" s="7" t="s">
        <v>78</v>
      </c>
      <c r="C101" s="72">
        <f>'10 felles'!C102+'20 fotball'!C101+'21 fotb.anl.'!C101+'22 småtrolluka'!C101+'30 ski'!C101+'31 skianlegg'!C101+'32 Skistadion'!C101+'40 friidrett'!C101+'50 handball'!C101+'60 Ressurs'!C101+'70 Tursti'!C101+'80 Rindalshallen'!C101</f>
        <v>103800</v>
      </c>
      <c r="D101" s="112">
        <f>'10 felles'!D102+'20 fotball'!D101+'21 fotb.anl.'!D101+'22 småtrolluka'!D101+'30 ski'!D101+'31 skianlegg'!D101+'32 Skistadion'!D101+'40 friidrett'!D101+'50 handball'!D101+'60 Ressurs'!D101+'70 Tursti'!D101+'80 Rindalshallen'!D101</f>
        <v>100000</v>
      </c>
      <c r="E101" s="102">
        <f>'10 felles'!E102+'20 fotball'!E101+'21 fotb.anl.'!E101+'22 småtrolluka'!E101+'30 ski'!E101+'31 skianlegg'!E101+'32 Skistadion'!E101+'40 friidrett'!E101+'50 handball'!E101+'60 Ressurs'!E101+'70 Tursti'!E101+'80 Rindalshallen'!E101</f>
        <v>100000</v>
      </c>
      <c r="F101" s="159">
        <f>'10 felles'!F102+'20 fotball'!F101+'21 fotb.anl.'!F101+'22 småtrolluka'!F101+'30 ski'!F101+'31 skianlegg'!F101+'32 Skistadion'!F101+'40 friidrett'!F101+'50 handball'!F101+'60 Ressurs'!F101+'70 Tursti'!F101+'80 Rindalshallen'!F101</f>
        <v>100000</v>
      </c>
      <c r="G101" s="38"/>
    </row>
    <row r="102" spans="1:7" s="11" customFormat="1" ht="14.25">
      <c r="A102" s="10">
        <v>75</v>
      </c>
      <c r="B102" s="10" t="s">
        <v>48</v>
      </c>
      <c r="C102" s="73">
        <f>'10 felles'!C103+'20 fotball'!C102+'21 fotb.anl.'!C102+'22 småtrolluka'!C102+'30 ski'!C102+'31 skianlegg'!C102+'32 Skistadion'!C102+'40 friidrett'!C102+'50 handball'!C102+'60 Ressurs'!C102+'70 Tursti'!C102+'80 Rindalshallen'!C102</f>
        <v>57037</v>
      </c>
      <c r="D102" s="83">
        <f>'10 felles'!D103+'20 fotball'!D102+'21 fotb.anl.'!D102+'22 småtrolluka'!D102+'30 ski'!D102+'31 skianlegg'!D102+'32 Skistadion'!D102+'40 friidrett'!D102+'50 handball'!D102+'60 Ressurs'!D102+'70 Tursti'!D102+'80 Rindalshallen'!D102</f>
        <v>50484.5</v>
      </c>
      <c r="E102" s="73">
        <f>'10 felles'!E103+'20 fotball'!E102+'21 fotb.anl.'!E102+'22 småtrolluka'!E102+'30 ski'!E102+'31 skianlegg'!E102+'32 Skistadion'!E102+'40 friidrett'!E102+'50 handball'!E102+'60 Ressurs'!E102+'70 Tursti'!E102+'80 Rindalshallen'!E102</f>
        <v>69300</v>
      </c>
      <c r="F102" s="160">
        <f>'10 felles'!F103+'20 fotball'!F102+'21 fotb.anl.'!F102+'22 småtrolluka'!F102+'30 ski'!F102+'31 skianlegg'!F102+'32 Skistadion'!F102+'40 friidrett'!F102+'50 handball'!F102+'60 Ressurs'!F102+'70 Tursti'!F102+'80 Rindalshallen'!F102</f>
        <v>60000</v>
      </c>
      <c r="G102" s="39"/>
    </row>
    <row r="103" spans="1:7" ht="14.25">
      <c r="A103" s="2">
        <v>7500</v>
      </c>
      <c r="B103" s="2" t="s">
        <v>48</v>
      </c>
      <c r="C103" s="72">
        <f>'10 felles'!C104+'20 fotball'!C103+'21 fotb.anl.'!C103+'22 småtrolluka'!C103+'30 ski'!C103+'31 skianlegg'!C103+'32 Skistadion'!C103+'40 friidrett'!C103+'50 handball'!C103+'60 Ressurs'!C103+'70 Tursti'!C103+'80 Rindalshallen'!C103</f>
        <v>57037</v>
      </c>
      <c r="D103" s="112">
        <f>'10 felles'!D104+'20 fotball'!D103+'21 fotb.anl.'!D103+'22 småtrolluka'!D103+'30 ski'!D103+'31 skianlegg'!D103+'32 Skistadion'!D103+'40 friidrett'!D103+'50 handball'!D103+'60 Ressurs'!D103+'70 Tursti'!D103+'80 Rindalshallen'!D103</f>
        <v>50484.5</v>
      </c>
      <c r="E103" s="102">
        <f>'10 felles'!E104+'20 fotball'!E103+'21 fotb.anl.'!E103+'22 småtrolluka'!E103+'30 ski'!E103+'31 skianlegg'!E103+'32 Skistadion'!E103+'40 friidrett'!E103+'50 handball'!E103+'60 Ressurs'!E103+'70 Tursti'!E103+'80 Rindalshallen'!E103</f>
        <v>69300</v>
      </c>
      <c r="F103" s="159">
        <f>'10 felles'!F104+'20 fotball'!F103+'21 fotb.anl.'!F103+'22 småtrolluka'!F103+'30 ski'!F103+'31 skianlegg'!F103+'32 Skistadion'!F103+'40 friidrett'!F103+'50 handball'!F103+'60 Ressurs'!F103+'70 Tursti'!F103+'80 Rindalshallen'!F103</f>
        <v>60000</v>
      </c>
      <c r="G103" s="38"/>
    </row>
    <row r="104" spans="1:7" s="11" customFormat="1" ht="14.25">
      <c r="A104" s="10">
        <v>77</v>
      </c>
      <c r="B104" s="10" t="s">
        <v>49</v>
      </c>
      <c r="C104" s="73">
        <f>'10 felles'!C105+'20 fotball'!C104+'21 fotb.anl.'!C104+'22 småtrolluka'!C104+'30 ski'!C104+'31 skianlegg'!C104+'32 Skistadion'!C104+'40 friidrett'!C104+'50 handball'!C104+'60 Ressurs'!C104+'70 Tursti'!C104+'80 Rindalshallen'!C104</f>
        <v>81577.14000000001</v>
      </c>
      <c r="D104" s="83">
        <f>'10 felles'!D105+'20 fotball'!D104+'21 fotb.anl.'!D104+'22 småtrolluka'!D104+'30 ski'!D104+'31 skianlegg'!D104+'32 Skistadion'!D104+'40 friidrett'!D104+'50 handball'!D104+'60 Ressurs'!D104+'70 Tursti'!D104+'80 Rindalshallen'!D104</f>
        <v>47911.52</v>
      </c>
      <c r="E104" s="73">
        <f>'10 felles'!E105+'20 fotball'!E104+'21 fotb.anl.'!E104+'22 småtrolluka'!E104+'30 ski'!E104+'31 skianlegg'!E104+'32 Skistadion'!E104+'40 friidrett'!E104+'50 handball'!E104+'60 Ressurs'!E104+'70 Tursti'!E104+'80 Rindalshallen'!E104</f>
        <v>65550</v>
      </c>
      <c r="F104" s="160">
        <f>'10 felles'!F105+'20 fotball'!F104+'21 fotb.anl.'!F104+'22 småtrolluka'!F104+'30 ski'!F104+'31 skianlegg'!F104+'32 Skistadion'!F104+'40 friidrett'!F104+'50 handball'!F104+'60 Ressurs'!F104+'70 Tursti'!F104+'80 Rindalshallen'!F104</f>
        <v>65400</v>
      </c>
      <c r="G104" s="39"/>
    </row>
    <row r="105" spans="1:7" ht="14.25">
      <c r="A105" s="2">
        <v>7710</v>
      </c>
      <c r="B105" s="2" t="s">
        <v>50</v>
      </c>
      <c r="C105" s="72">
        <f>'10 felles'!C106+'20 fotball'!C105+'21 fotb.anl.'!C105+'22 småtrolluka'!C105+'30 ski'!C105+'31 skianlegg'!C105+'32 Skistadion'!C105+'40 friidrett'!C105+'50 handball'!C105+'60 Ressurs'!C105+'70 Tursti'!C105+'80 Rindalshallen'!C105</f>
        <v>3607</v>
      </c>
      <c r="D105" s="112">
        <f>'10 felles'!D106+'20 fotball'!D105+'21 fotb.anl.'!D105+'22 småtrolluka'!D105+'30 ski'!D105+'31 skianlegg'!D105+'32 Skistadion'!D105+'40 friidrett'!D105+'50 handball'!D105+'60 Ressurs'!D105+'70 Tursti'!D105+'80 Rindalshallen'!D105</f>
        <v>1739.8</v>
      </c>
      <c r="E105" s="102">
        <f>'10 felles'!E106+'20 fotball'!E105+'21 fotb.anl.'!E105+'22 småtrolluka'!E105+'30 ski'!E105+'31 skianlegg'!E105+'32 Skistadion'!E105+'40 friidrett'!E105+'50 handball'!E105+'60 Ressurs'!E105+'70 Tursti'!E105+'80 Rindalshallen'!E105</f>
        <v>4500</v>
      </c>
      <c r="F105" s="159">
        <f>'10 felles'!F106+'20 fotball'!F105+'21 fotb.anl.'!F105+'22 småtrolluka'!F105+'30 ski'!F105+'31 skianlegg'!F105+'32 Skistadion'!F105+'40 friidrett'!F105+'50 handball'!F105+'60 Ressurs'!F105+'70 Tursti'!F105+'80 Rindalshallen'!F105</f>
        <v>3500</v>
      </c>
      <c r="G105" s="38"/>
    </row>
    <row r="106" spans="1:7" ht="14.25">
      <c r="A106" s="2">
        <v>7770</v>
      </c>
      <c r="B106" s="2" t="s">
        <v>51</v>
      </c>
      <c r="C106" s="72">
        <f>'10 felles'!C107+'20 fotball'!C106+'21 fotb.anl.'!C106+'22 småtrolluka'!C106+'30 ski'!C106+'31 skianlegg'!C106+'32 Skistadion'!C106+'40 friidrett'!C106+'50 handball'!C106+'60 Ressurs'!C106+'70 Tursti'!C106+'80 Rindalshallen'!C106</f>
        <v>4931.74</v>
      </c>
      <c r="D106" s="112">
        <f>'10 felles'!D107+'20 fotball'!D106+'21 fotb.anl.'!D106+'22 småtrolluka'!D106+'30 ski'!D106+'31 skianlegg'!D106+'32 Skistadion'!D106+'40 friidrett'!D106+'50 handball'!D106+'60 Ressurs'!D106+'70 Tursti'!D106+'80 Rindalshallen'!D106</f>
        <v>2645.0099999999998</v>
      </c>
      <c r="E106" s="102">
        <f>'10 felles'!E107+'20 fotball'!E106+'21 fotb.anl.'!E106+'22 småtrolluka'!E106+'30 ski'!E106+'31 skianlegg'!E106+'32 Skistadion'!E106+'40 friidrett'!E106+'50 handball'!E106+'60 Ressurs'!E106+'70 Tursti'!E106+'80 Rindalshallen'!E106</f>
        <v>4550</v>
      </c>
      <c r="F106" s="159">
        <f>'10 felles'!F107+'20 fotball'!F106+'21 fotb.anl.'!F106+'22 småtrolluka'!F106+'30 ski'!F106+'31 skianlegg'!F106+'32 Skistadion'!F106+'40 friidrett'!F106+'50 handball'!F106+'60 Ressurs'!F106+'70 Tursti'!F106+'80 Rindalshallen'!F106</f>
        <v>4150</v>
      </c>
      <c r="G106" s="38"/>
    </row>
    <row r="107" spans="1:7" ht="14.25">
      <c r="A107" s="2">
        <v>7790</v>
      </c>
      <c r="B107" s="2" t="s">
        <v>52</v>
      </c>
      <c r="C107" s="72">
        <f>'10 felles'!C108+'20 fotball'!C107+'21 fotb.anl.'!C107+'22 småtrolluka'!C107+'30 ski'!C107+'31 skianlegg'!C107+'32 Skistadion'!C107+'40 friidrett'!C107+'50 handball'!C107+'60 Ressurs'!C107+'70 Tursti'!C107+'80 Rindalshallen'!C107</f>
        <v>1121</v>
      </c>
      <c r="D107" s="112">
        <f>'10 felles'!D108+'20 fotball'!D107+'21 fotb.anl.'!D107+'22 småtrolluka'!D107+'30 ski'!D107+'31 skianlegg'!D107+'32 Skistadion'!D107+'40 friidrett'!D107+'50 handball'!D107+'60 Ressurs'!D107+'70 Tursti'!D107+'80 Rindalshallen'!D107</f>
        <v>3596.3</v>
      </c>
      <c r="E107" s="102">
        <f>'10 felles'!E108+'20 fotball'!E107+'21 fotb.anl.'!E107+'22 småtrolluka'!E107+'30 ski'!E107+'31 skianlegg'!E107+'32 Skistadion'!E107+'40 friidrett'!E107+'50 handball'!E107+'60 Ressurs'!E107+'70 Tursti'!E107+'80 Rindalshallen'!E107</f>
        <v>2000</v>
      </c>
      <c r="F107" s="159">
        <f>'10 felles'!F108+'20 fotball'!F107+'21 fotb.anl.'!F107+'22 småtrolluka'!F107+'30 ski'!F107+'31 skianlegg'!F107+'32 Skistadion'!F107+'40 friidrett'!F107+'50 handball'!F107+'60 Ressurs'!F107+'70 Tursti'!F107+'80 Rindalshallen'!F107</f>
        <v>4000</v>
      </c>
      <c r="G107" s="38"/>
    </row>
    <row r="108" spans="1:7" ht="14.25">
      <c r="A108" s="2">
        <v>7791</v>
      </c>
      <c r="B108" s="2" t="s">
        <v>53</v>
      </c>
      <c r="C108" s="72">
        <f>'10 felles'!C109+'20 fotball'!C108+'21 fotb.anl.'!C108+'22 småtrolluka'!C108+'30 ski'!C108+'31 skianlegg'!C108+'32 Skistadion'!C108+'40 friidrett'!C108+'50 handball'!C108+'60 Ressurs'!C108+'70 Tursti'!C108+'80 Rindalshallen'!C108</f>
        <v>64752.4</v>
      </c>
      <c r="D108" s="112">
        <f>'10 felles'!D109+'20 fotball'!D108+'21 fotb.anl.'!D108+'22 småtrolluka'!D108+'30 ski'!D108+'31 skianlegg'!D108+'32 Skistadion'!D108+'40 friidrett'!D108+'50 handball'!D108+'60 Ressurs'!D108+'70 Tursti'!D108+'80 Rindalshallen'!D108</f>
        <v>39930.409999999996</v>
      </c>
      <c r="E108" s="102">
        <f>'10 felles'!E109+'20 fotball'!E108+'21 fotb.anl.'!E108+'22 småtrolluka'!E108+'30 ski'!E108+'31 skianlegg'!E108+'32 Skistadion'!E108+'40 friidrett'!E108+'50 handball'!E108+'60 Ressurs'!E108+'70 Tursti'!E108+'80 Rindalshallen'!E108</f>
        <v>54500</v>
      </c>
      <c r="F108" s="159">
        <f>'10 felles'!F109+'20 fotball'!F108+'21 fotb.anl.'!F108+'22 småtrolluka'!F108+'30 ski'!F108+'31 skianlegg'!F108+'32 Skistadion'!F108+'40 friidrett'!F108+'50 handball'!F108+'60 Ressurs'!F108+'70 Tursti'!F108+'80 Rindalshallen'!F108</f>
        <v>53750</v>
      </c>
      <c r="G108" s="38"/>
    </row>
    <row r="109" spans="1:7" ht="14.25">
      <c r="A109" s="2">
        <v>7830</v>
      </c>
      <c r="B109" s="2" t="s">
        <v>88</v>
      </c>
      <c r="C109" s="72">
        <f>'10 felles'!C110+'20 fotball'!C109+'21 fotb.anl.'!C109+'22 småtrolluka'!C109+'30 ski'!C109+'31 skianlegg'!C109+'32 Skistadion'!C109+'40 friidrett'!C109+'50 handball'!C109+'60 Ressurs'!C109+'70 Tursti'!C109+'80 Rindalshallen'!C109</f>
        <v>7165</v>
      </c>
      <c r="D109" s="112">
        <f>'10 felles'!D110+'20 fotball'!D109+'21 fotb.anl.'!D109+'22 småtrolluka'!D109+'30 ski'!D109+'31 skianlegg'!D109+'32 Skistadion'!D109+'40 friidrett'!D109+'50 handball'!D109+'60 Ressurs'!D109+'70 Tursti'!D109+'80 Rindalshallen'!D109</f>
        <v>0</v>
      </c>
      <c r="E109" s="102">
        <f>'10 felles'!E110+'20 fotball'!E109+'21 fotb.anl.'!E109+'22 småtrolluka'!E109+'30 ski'!E109+'31 skianlegg'!E109+'32 Skistadion'!E109+'40 friidrett'!E109+'50 handball'!E109+'60 Ressurs'!E109+'70 Tursti'!E109+'80 Rindalshallen'!E109</f>
        <v>0</v>
      </c>
      <c r="F109" s="159">
        <f>'10 felles'!F110+'20 fotball'!F109+'21 fotb.anl.'!F109+'22 småtrolluka'!F109+'30 ski'!F109+'31 skianlegg'!F109+'32 Skistadion'!F109+'40 friidrett'!F109+'50 handball'!F109+'60 Ressurs'!F109+'70 Tursti'!F109+'80 Rindalshallen'!F109</f>
        <v>0</v>
      </c>
      <c r="G109" s="38"/>
    </row>
    <row r="110" spans="1:7" ht="15" thickBot="1">
      <c r="A110" s="52"/>
      <c r="B110" s="53" t="s">
        <v>72</v>
      </c>
      <c r="C110" s="76">
        <f>'10 felles'!C111+'20 fotball'!C110+'21 fotb.anl.'!C110+'22 småtrolluka'!C110+'30 ski'!C110+'31 skianlegg'!C110+'32 Skistadion'!C110+'40 friidrett'!C110+'50 handball'!C110+'60 Ressurs'!C110+'70 Tursti'!C110+'80 Rindalshallen'!C110</f>
        <v>4048142.6100000003</v>
      </c>
      <c r="D110" s="86">
        <f>'10 felles'!D111+'20 fotball'!D110+'21 fotb.anl.'!D110+'22 småtrolluka'!D110+'30 ski'!D110+'31 skianlegg'!D110+'32 Skistadion'!D110+'40 friidrett'!D110+'50 handball'!D110+'60 Ressurs'!D110+'70 Tursti'!D110+'80 Rindalshallen'!D110</f>
        <v>2473246.16</v>
      </c>
      <c r="E110" s="74">
        <f>'10 felles'!E111+'20 fotball'!E110+'21 fotb.anl.'!E110+'22 småtrolluka'!E110+'30 ski'!E110+'31 skianlegg'!E110+'32 Skistadion'!E110+'40 friidrett'!E110+'50 handball'!E110+'60 Ressurs'!E110+'70 Tursti'!E110+'80 Rindalshallen'!E110</f>
        <v>4293859</v>
      </c>
      <c r="F110" s="162">
        <f>'10 felles'!F111+'20 fotball'!F110+'21 fotb.anl.'!F110+'22 småtrolluka'!F110+'30 ski'!F110+'31 skianlegg'!F110+'32 Skistadion'!F110+'40 friidrett'!F110+'50 handball'!F110+'60 Ressurs'!F110+'70 Tursti'!F110+'80 Rindalshallen'!F110</f>
        <v>3863800</v>
      </c>
      <c r="G110" s="55"/>
    </row>
    <row r="111" spans="1:7" ht="15" thickTop="1">
      <c r="A111" s="47"/>
      <c r="B111" s="47"/>
      <c r="C111" s="77">
        <f>'10 felles'!C112+'20 fotball'!C111+'21 fotb.anl.'!C111+'22 småtrolluka'!C111+'30 ski'!C111+'31 skianlegg'!C111+'32 Skistadion'!C111+'40 friidrett'!C111+'50 handball'!C111+'60 Ressurs'!C111+'70 Tursti'!C111+'80 Rindalshallen'!C111</f>
        <v>0</v>
      </c>
      <c r="D111" s="87">
        <f>'10 felles'!D112+'20 fotball'!D111+'21 fotb.anl.'!D111+'22 småtrolluka'!D111+'30 ski'!D111+'31 skianlegg'!D111+'32 Skistadion'!D111+'40 friidrett'!D111+'50 handball'!D111+'60 Ressurs'!D111+'70 Tursti'!D111+'80 Rindalshallen'!D111</f>
        <v>0</v>
      </c>
      <c r="E111" s="102">
        <f>'10 felles'!E112+'20 fotball'!E111+'21 fotb.anl.'!E111+'22 småtrolluka'!E111+'30 ski'!E111+'31 skianlegg'!E111+'32 Skistadion'!E111+'40 friidrett'!E111+'50 handball'!E111+'60 Ressurs'!E111+'70 Tursti'!E111+'80 Rindalshallen'!E111</f>
        <v>0</v>
      </c>
      <c r="F111" s="159">
        <f>'10 felles'!F112+'20 fotball'!F111+'21 fotb.anl.'!F111+'22 småtrolluka'!F111+'30 ski'!F111+'31 skianlegg'!F111+'32 Skistadion'!F111+'40 friidrett'!F111+'50 handball'!F111+'60 Ressurs'!F111+'70 Tursti'!F111+'80 Rindalshallen'!F111</f>
        <v>0</v>
      </c>
      <c r="G111" s="49"/>
    </row>
    <row r="112" spans="1:7" s="5" customFormat="1" ht="14.25">
      <c r="A112" s="1">
        <v>80</v>
      </c>
      <c r="B112" s="1" t="s">
        <v>54</v>
      </c>
      <c r="C112" s="74">
        <f>'10 felles'!C113+'20 fotball'!C112+'21 fotb.anl.'!C112+'22 småtrolluka'!C112+'30 ski'!C112+'31 skianlegg'!C112+'32 Skistadion'!C112+'40 friidrett'!C112+'50 handball'!C112+'60 Ressurs'!C112+'70 Tursti'!C112+'80 Rindalshallen'!C112</f>
        <v>4021.09</v>
      </c>
      <c r="D112" s="85">
        <f>'10 felles'!D113+'20 fotball'!D112+'21 fotb.anl.'!D112+'22 småtrolluka'!D112+'30 ski'!D112+'31 skianlegg'!D112+'32 Skistadion'!D112+'40 friidrett'!D112+'50 handball'!D112+'60 Ressurs'!D112+'70 Tursti'!D112+'80 Rindalshallen'!D112</f>
        <v>2885.6099999999997</v>
      </c>
      <c r="E112" s="74">
        <f>'10 felles'!E113+'20 fotball'!E112+'21 fotb.anl.'!E112+'22 småtrolluka'!E112+'30 ski'!E112+'31 skianlegg'!E112+'32 Skistadion'!E112+'40 friidrett'!E112+'50 handball'!E112+'60 Ressurs'!E112+'70 Tursti'!E112+'80 Rindalshallen'!E112</f>
        <v>3000</v>
      </c>
      <c r="F112" s="162">
        <f>'10 felles'!F113+'20 fotball'!F112+'21 fotb.anl.'!F112+'22 småtrolluka'!F112+'30 ski'!F112+'31 skianlegg'!F112+'32 Skistadion'!F112+'40 friidrett'!F112+'50 handball'!F112+'60 Ressurs'!F112+'70 Tursti'!F112+'80 Rindalshallen'!F112</f>
        <v>1350</v>
      </c>
      <c r="G112" s="40"/>
    </row>
    <row r="113" spans="1:7" ht="14.25">
      <c r="A113" s="2">
        <v>8050</v>
      </c>
      <c r="B113" s="2" t="s">
        <v>55</v>
      </c>
      <c r="C113" s="72">
        <f>'10 felles'!C114+'20 fotball'!C113+'21 fotb.anl.'!C113+'22 småtrolluka'!C113+'30 ski'!C113+'31 skianlegg'!C113+'32 Skistadion'!C113+'40 friidrett'!C113+'50 handball'!C113+'60 Ressurs'!C113+'70 Tursti'!C113+'80 Rindalshallen'!C113</f>
        <v>4021.09</v>
      </c>
      <c r="D113" s="112">
        <f>'10 felles'!D114+'20 fotball'!D113+'21 fotb.anl.'!D113+'22 småtrolluka'!D113+'30 ski'!D113+'31 skianlegg'!D113+'32 Skistadion'!D113+'40 friidrett'!D113+'50 handball'!D113+'60 Ressurs'!D113+'70 Tursti'!D113+'80 Rindalshallen'!D113</f>
        <v>2695.87</v>
      </c>
      <c r="E113" s="102">
        <f>'10 felles'!E114+'20 fotball'!E113+'21 fotb.anl.'!E113+'22 småtrolluka'!E113+'30 ski'!E113+'31 skianlegg'!E113+'32 Skistadion'!E113+'40 friidrett'!E113+'50 handball'!E113+'60 Ressurs'!E113+'70 Tursti'!E113+'80 Rindalshallen'!E113</f>
        <v>3000</v>
      </c>
      <c r="F113" s="159">
        <f>'10 felles'!F114+'20 fotball'!F113+'21 fotb.anl.'!F113+'22 småtrolluka'!F113+'30 ski'!F113+'31 skianlegg'!F113+'32 Skistadion'!F113+'40 friidrett'!F113+'50 handball'!F113+'60 Ressurs'!F113+'70 Tursti'!F113+'80 Rindalshallen'!F113</f>
        <v>1350</v>
      </c>
      <c r="G113" s="38"/>
    </row>
    <row r="114" spans="1:7" ht="14.25">
      <c r="A114" s="2">
        <v>8070</v>
      </c>
      <c r="B114" s="2" t="s">
        <v>56</v>
      </c>
      <c r="C114" s="72">
        <f>'10 felles'!C115+'20 fotball'!C114+'21 fotb.anl.'!C114+'22 småtrolluka'!C114+'30 ski'!C114+'31 skianlegg'!C114+'32 Skistadion'!C114+'40 friidrett'!C114+'50 handball'!C114+'60 Ressurs'!C114+'70 Tursti'!C114+'80 Rindalshallen'!C114</f>
        <v>0</v>
      </c>
      <c r="D114" s="112">
        <f>'10 felles'!D115+'20 fotball'!D114+'21 fotb.anl.'!D114+'22 småtrolluka'!D114+'30 ski'!D114+'31 skianlegg'!D114+'32 Skistadion'!D114+'40 friidrett'!D114+'50 handball'!D114+'60 Ressurs'!D114+'70 Tursti'!D114+'80 Rindalshallen'!D114</f>
        <v>189.74</v>
      </c>
      <c r="E114" s="102">
        <f>'10 felles'!E115+'20 fotball'!E114+'21 fotb.anl.'!E114+'22 småtrolluka'!E114+'30 ski'!E114+'31 skianlegg'!E114+'32 Skistadion'!E114+'40 friidrett'!E114+'50 handball'!E114+'60 Ressurs'!E114+'70 Tursti'!E114+'80 Rindalshallen'!E114</f>
        <v>0</v>
      </c>
      <c r="F114" s="159">
        <f>'10 felles'!F115+'20 fotball'!F114+'21 fotb.anl.'!F114+'22 småtrolluka'!F114+'30 ski'!F114+'31 skianlegg'!F114+'32 Skistadion'!F114+'40 friidrett'!F114+'50 handball'!F114+'60 Ressurs'!F114+'70 Tursti'!F114+'80 Rindalshallen'!F114</f>
        <v>0</v>
      </c>
      <c r="G114" s="38"/>
    </row>
    <row r="115" spans="1:7" ht="14.25">
      <c r="A115" s="2"/>
      <c r="B115" s="1" t="s">
        <v>73</v>
      </c>
      <c r="C115" s="74">
        <f>'10 felles'!C116+'20 fotball'!C115+'21 fotb.anl.'!C115+'22 småtrolluka'!C115+'30 ski'!C115+'31 skianlegg'!C115+'32 Skistadion'!C115+'40 friidrett'!C115+'50 handball'!C115+'60 Ressurs'!C115+'70 Tursti'!C115+'80 Rindalshallen'!C115</f>
        <v>4021.09</v>
      </c>
      <c r="D115" s="85">
        <f>'10 felles'!D116+'20 fotball'!D115+'21 fotb.anl.'!D115+'22 småtrolluka'!D115+'30 ski'!D115+'31 skianlegg'!D115+'32 Skistadion'!D115+'40 friidrett'!D115+'50 handball'!D115+'60 Ressurs'!D115+'70 Tursti'!D115+'80 Rindalshallen'!D115</f>
        <v>2885.6099999999997</v>
      </c>
      <c r="E115" s="102">
        <f>'10 felles'!E116+'20 fotball'!E115+'21 fotb.anl.'!E115+'22 småtrolluka'!E115+'30 ski'!E115+'31 skianlegg'!E115+'32 Skistadion'!E115+'40 friidrett'!E115+'50 handball'!E115+'60 Ressurs'!E115+'70 Tursti'!E115+'80 Rindalshallen'!E115</f>
        <v>3000</v>
      </c>
      <c r="F115" s="159">
        <f>'10 felles'!F116+'20 fotball'!F115+'21 fotb.anl.'!F115+'22 småtrolluka'!F115+'30 ski'!F115+'31 skianlegg'!F115+'32 Skistadion'!F115+'40 friidrett'!F115+'50 handball'!F115+'60 Ressurs'!F115+'70 Tursti'!F115+'80 Rindalshallen'!F115</f>
        <v>1350</v>
      </c>
      <c r="G115" s="38"/>
    </row>
    <row r="116" spans="1:7" s="5" customFormat="1" ht="14.25">
      <c r="A116" s="1">
        <v>81</v>
      </c>
      <c r="B116" s="1" t="s">
        <v>57</v>
      </c>
      <c r="C116" s="74">
        <f>'10 felles'!C117+'20 fotball'!C116+'21 fotb.anl.'!C116+'22 småtrolluka'!C116+'30 ski'!C116+'31 skianlegg'!C116+'32 Skistadion'!C116+'40 friidrett'!C116+'50 handball'!C116+'60 Ressurs'!C116+'70 Tursti'!C116+'80 Rindalshallen'!C116</f>
        <v>80392.11</v>
      </c>
      <c r="D116" s="85">
        <f>'10 felles'!D117+'20 fotball'!D116+'21 fotb.anl.'!D116+'22 småtrolluka'!D116+'30 ski'!D116+'31 skianlegg'!D116+'32 Skistadion'!D116+'40 friidrett'!D116+'50 handball'!D116+'60 Ressurs'!D116+'70 Tursti'!D116+'80 Rindalshallen'!D116</f>
        <v>37703.5</v>
      </c>
      <c r="E116" s="74">
        <f>'10 felles'!E117+'20 fotball'!E116+'21 fotb.anl.'!E116+'22 småtrolluka'!E116+'30 ski'!E116+'31 skianlegg'!E116+'32 Skistadion'!E116+'40 friidrett'!E116+'50 handball'!E116+'60 Ressurs'!E116+'70 Tursti'!E116+'80 Rindalshallen'!E116</f>
        <v>33100</v>
      </c>
      <c r="F116" s="162">
        <f>'10 felles'!F117+'20 fotball'!F116+'21 fotb.anl.'!F116+'22 småtrolluka'!F116+'30 ski'!F116+'31 skianlegg'!F116+'32 Skistadion'!F116+'40 friidrett'!F116+'50 handball'!F116+'60 Ressurs'!F116+'70 Tursti'!F116+'80 Rindalshallen'!F116</f>
        <v>1450</v>
      </c>
      <c r="G116" s="40"/>
    </row>
    <row r="117" spans="1:7" ht="14.25">
      <c r="A117" s="2">
        <v>8150</v>
      </c>
      <c r="B117" s="2" t="s">
        <v>58</v>
      </c>
      <c r="C117" s="72">
        <f>'10 felles'!C118+'20 fotball'!C117+'21 fotb.anl.'!C117+'22 småtrolluka'!C117+'30 ski'!C117+'31 skianlegg'!C117+'32 Skistadion'!C117+'40 friidrett'!C117+'50 handball'!C117+'60 Ressurs'!C117+'70 Tursti'!C117+'80 Rindalshallen'!C117</f>
        <v>80468.11</v>
      </c>
      <c r="D117" s="112">
        <f>'10 felles'!D118+'20 fotball'!D117+'21 fotb.anl.'!D117+'22 småtrolluka'!D117+'30 ski'!D117+'31 skianlegg'!D117+'32 Skistadion'!D117+'40 friidrett'!D117+'50 handball'!D117+'60 Ressurs'!D117+'70 Tursti'!D117+'80 Rindalshallen'!D117</f>
        <v>38147.229999999996</v>
      </c>
      <c r="E117" s="102">
        <f>'10 felles'!E118+'20 fotball'!E117+'21 fotb.anl.'!E117+'22 småtrolluka'!E117+'30 ski'!E117+'31 skianlegg'!E117+'32 Skistadion'!E117+'40 friidrett'!E117+'50 handball'!E117+'60 Ressurs'!E117+'70 Tursti'!E117+'80 Rindalshallen'!E117</f>
        <v>33000</v>
      </c>
      <c r="F117" s="159">
        <f>'10 felles'!F118+'20 fotball'!F117+'21 fotb.anl.'!F117+'22 småtrolluka'!F117+'30 ski'!F117+'31 skianlegg'!F117+'32 Skistadion'!F117+'40 friidrett'!F117+'50 handball'!F117+'60 Ressurs'!F117+'70 Tursti'!F117+'80 Rindalshallen'!F117</f>
        <v>1350</v>
      </c>
      <c r="G117" s="38"/>
    </row>
    <row r="118" spans="1:7" ht="14.25">
      <c r="A118" s="2">
        <v>8170</v>
      </c>
      <c r="B118" s="2" t="s">
        <v>59</v>
      </c>
      <c r="C118" s="72">
        <f>'10 felles'!C119+'20 fotball'!C118+'21 fotb.anl.'!C118+'22 småtrolluka'!C118+'30 ski'!C118+'31 skianlegg'!C118+'32 Skistadion'!C118+'40 friidrett'!C118+'50 handball'!C118+'60 Ressurs'!C118+'70 Tursti'!C118+'80 Rindalshallen'!C118</f>
        <v>494</v>
      </c>
      <c r="D118" s="112">
        <f>'10 felles'!D119+'20 fotball'!D118+'21 fotb.anl.'!D118+'22 småtrolluka'!D118+'30 ski'!D118+'31 skianlegg'!D118+'32 Skistadion'!D118+'40 friidrett'!D118+'50 handball'!D118+'60 Ressurs'!D118+'70 Tursti'!D118+'80 Rindalshallen'!D118</f>
        <v>22.02</v>
      </c>
      <c r="E118" s="102">
        <f>'10 felles'!E119+'20 fotball'!E118+'21 fotb.anl.'!E118+'22 småtrolluka'!E118+'30 ski'!E118+'31 skianlegg'!E118+'32 Skistadion'!E118+'40 friidrett'!E118+'50 handball'!E118+'60 Ressurs'!E118+'70 Tursti'!E118+'80 Rindalshallen'!E118</f>
        <v>100</v>
      </c>
      <c r="F118" s="159">
        <f>'10 felles'!F119+'20 fotball'!F118+'21 fotb.anl.'!F118+'22 småtrolluka'!F118+'30 ski'!F118+'31 skianlegg'!F118+'32 Skistadion'!F118+'40 friidrett'!F118+'50 handball'!F118+'60 Ressurs'!F118+'70 Tursti'!F118+'80 Rindalshallen'!F118</f>
        <v>100</v>
      </c>
      <c r="G118" s="38"/>
    </row>
    <row r="119" spans="1:7" ht="14.25">
      <c r="A119" s="2"/>
      <c r="B119" s="1" t="s">
        <v>74</v>
      </c>
      <c r="C119" s="74">
        <f>'10 felles'!C120+'20 fotball'!C119+'21 fotb.anl.'!C119+'22 småtrolluka'!C119+'30 ski'!C119+'31 skianlegg'!C119+'32 Skistadion'!C119+'40 friidrett'!C119+'50 handball'!C119+'60 Ressurs'!C119+'70 Tursti'!C119+'80 Rindalshallen'!C119</f>
        <v>80962.11</v>
      </c>
      <c r="D119" s="85">
        <f>'10 felles'!D120+'20 fotball'!D119+'21 fotb.anl.'!D119+'22 småtrolluka'!D119+'30 ski'!D119+'31 skianlegg'!D119+'32 Skistadion'!D119+'40 friidrett'!D119+'50 handball'!D119+'60 Ressurs'!D119+'70 Tursti'!D119+'80 Rindalshallen'!D119</f>
        <v>38169.25</v>
      </c>
      <c r="E119" s="102">
        <f>'10 felles'!E120+'20 fotball'!E119+'21 fotb.anl.'!E119+'22 småtrolluka'!E119+'30 ski'!E119+'31 skianlegg'!E119+'32 Skistadion'!E119+'40 friidrett'!E119+'50 handball'!E119+'60 Ressurs'!E119+'70 Tursti'!E119+'80 Rindalshallen'!E119</f>
        <v>33100</v>
      </c>
      <c r="F119" s="159">
        <f>'10 felles'!F120+'20 fotball'!F119+'21 fotb.anl.'!F119+'22 småtrolluka'!F119+'30 ski'!F119+'31 skianlegg'!F119+'32 Skistadion'!F119+'40 friidrett'!F119+'50 handball'!F119+'60 Ressurs'!F119+'70 Tursti'!F119+'80 Rindalshallen'!F119</f>
        <v>1450</v>
      </c>
      <c r="G119" s="38"/>
    </row>
    <row r="120" spans="1:7" ht="14.25">
      <c r="A120" s="3"/>
      <c r="B120" s="3"/>
      <c r="C120" s="79">
        <f>'10 felles'!C121+'20 fotball'!C120+'21 fotb.anl.'!C120+'22 småtrolluka'!C120+'30 ski'!C120+'31 skianlegg'!C120+'32 Skistadion'!C120+'40 friidrett'!C120+'50 handball'!C120+'60 Ressurs'!C120+'70 Tursti'!C120+'80 Rindalshallen'!C120</f>
        <v>0</v>
      </c>
      <c r="D120" s="164">
        <f>'10 felles'!D121+'20 fotball'!D120+'21 fotb.anl.'!D120+'22 småtrolluka'!D120+'30 ski'!D120+'31 skianlegg'!D120+'32 Skistadion'!D120+'40 friidrett'!D120+'50 handball'!D120+'60 Ressurs'!D120+'70 Tursti'!D120+'80 Rindalshallen'!D120</f>
        <v>0</v>
      </c>
      <c r="E120" s="90">
        <f>'10 felles'!E121+'20 fotball'!E120+'21 fotb.anl.'!E120+'22 småtrolluka'!E120+'30 ski'!E120+'31 skianlegg'!E120+'32 Skistadion'!E120+'40 friidrett'!E120+'50 handball'!E120+'60 Ressurs'!E120+'70 Tursti'!E120+'80 Rindalshallen'!E120</f>
        <v>0</v>
      </c>
      <c r="F120" s="33">
        <f>'10 felles'!F121+'20 fotball'!F120+'21 fotb.anl.'!F120+'22 småtrolluka'!F120+'30 ski'!F120+'31 skianlegg'!F120+'32 Skistadion'!F120+'40 friidrett'!F120+'50 handball'!F120+'60 Ressurs'!F120+'70 Tursti'!F120+'80 Rindalshallen'!F120</f>
        <v>0</v>
      </c>
      <c r="G120" s="38"/>
    </row>
    <row r="121" spans="1:7" ht="15" thickBot="1">
      <c r="A121" s="53"/>
      <c r="B121" s="53" t="s">
        <v>75</v>
      </c>
      <c r="C121" s="76">
        <f>'10 felles'!C122+'20 fotball'!C121+'21 fotb.anl.'!C121+'22 småtrolluka'!C121+'30 ski'!C121+'31 skianlegg'!C121+'32 Skistadion'!C121+'40 friidrett'!C121+'50 handball'!C121+'60 Ressurs'!C121+'70 Tursti'!C121+'80 Rindalshallen'!C121</f>
        <v>-35038.62999999989</v>
      </c>
      <c r="D121" s="86">
        <f>'10 felles'!D122+'20 fotball'!D121+'21 fotb.anl.'!D121+'22 småtrolluka'!D121+'30 ski'!D121+'31 skianlegg'!D121+'32 Skistadion'!D121+'40 friidrett'!D121+'50 handball'!D121+'60 Ressurs'!D121+'70 Tursti'!D121+'80 Rindalshallen'!D121</f>
        <v>788874.73</v>
      </c>
      <c r="E121" s="97">
        <f>'10 felles'!E122+'20 fotball'!E121+'21 fotb.anl.'!E121+'22 småtrolluka'!E121+'30 ski'!E121+'31 skianlegg'!E121+'32 Skistadion'!E121+'40 friidrett'!E121+'50 handball'!E121+'60 Ressurs'!E121+'70 Tursti'!E121+'80 Rindalshallen'!E121</f>
        <v>-57459</v>
      </c>
      <c r="F121" s="124">
        <f>'10 felles'!F122+'20 fotball'!F121+'21 fotb.anl.'!F121+'22 småtrolluka'!F121+'30 ski'!F121+'31 skianlegg'!F121+'32 Skistadion'!F121+'40 friidrett'!F121+'50 handball'!F121+'60 Ressurs'!F121+'70 Tursti'!F121+'80 Rindalshallen'!F121</f>
        <v>227100</v>
      </c>
      <c r="G121" s="55"/>
    </row>
    <row r="122" ht="15" thickTop="1"/>
    <row r="123" ht="14.25">
      <c r="D123" s="119"/>
    </row>
    <row r="124" ht="14.25">
      <c r="C124" s="70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0" r:id="rId1"/>
  <headerFooter>
    <oddHeader>&amp;C&amp;"-,Fet"&amp;14BUDSJETT RINDAL IL 2021</oddHeader>
    <oddFooter xml:space="preserve">&amp;CSide &amp;P av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4"/>
  <sheetViews>
    <sheetView zoomScalePageLayoutView="0" workbookViewId="0" topLeftCell="A1">
      <pane xSplit="2" ySplit="1" topLeftCell="C63" activePane="bottomRight" state="frozen"/>
      <selection pane="topLeft" activeCell="F6" sqref="F6"/>
      <selection pane="topRight" activeCell="F6" sqref="F6"/>
      <selection pane="bottomLeft" activeCell="F6" sqref="F6"/>
      <selection pane="bottomRight" activeCell="F78" sqref="F78"/>
    </sheetView>
  </sheetViews>
  <sheetFormatPr defaultColWidth="11.421875" defaultRowHeight="15"/>
  <cols>
    <col min="1" max="1" width="7.00390625" style="0" customWidth="1"/>
    <col min="2" max="2" width="33.421875" style="0" customWidth="1"/>
    <col min="3" max="3" width="14.421875" style="69" customWidth="1"/>
    <col min="4" max="4" width="13.421875" style="12" customWidth="1"/>
    <col min="5" max="5" width="14.421875" style="69" customWidth="1"/>
    <col min="6" max="6" width="14.421875" style="32" customWidth="1"/>
    <col min="7" max="7" width="39.421875" style="0" customWidth="1"/>
    <col min="8" max="12" width="11.421875" style="0" customWidth="1"/>
  </cols>
  <sheetData>
    <row r="1" spans="1:7" ht="26.25" thickBot="1">
      <c r="A1" s="35" t="s">
        <v>195</v>
      </c>
      <c r="B1" s="37"/>
      <c r="C1" s="132" t="s">
        <v>122</v>
      </c>
      <c r="D1" s="80" t="s">
        <v>193</v>
      </c>
      <c r="E1" s="145" t="s">
        <v>124</v>
      </c>
      <c r="F1" s="91" t="s">
        <v>192</v>
      </c>
      <c r="G1" s="62" t="s">
        <v>115</v>
      </c>
    </row>
    <row r="2" spans="1:7" s="11" customFormat="1" ht="14.25">
      <c r="A2" s="22">
        <v>30</v>
      </c>
      <c r="B2" s="23" t="s">
        <v>0</v>
      </c>
      <c r="C2" s="71">
        <f>SUM(C3:C8)</f>
        <v>0</v>
      </c>
      <c r="D2" s="71">
        <f>SUM(D3:D8)</f>
        <v>0</v>
      </c>
      <c r="E2" s="92">
        <f>SUM(E3:E8)</f>
        <v>0</v>
      </c>
      <c r="F2" s="125">
        <f>SUM(F3:F8)</f>
        <v>0</v>
      </c>
      <c r="G2" s="59"/>
    </row>
    <row r="3" spans="1:7" ht="14.25">
      <c r="A3" s="2">
        <v>3000</v>
      </c>
      <c r="B3" s="15" t="s">
        <v>1</v>
      </c>
      <c r="C3" s="102"/>
      <c r="D3" s="82"/>
      <c r="E3" s="101"/>
      <c r="F3" s="128"/>
      <c r="G3" s="38"/>
    </row>
    <row r="4" spans="1:7" ht="14.25">
      <c r="A4" s="2">
        <v>3001</v>
      </c>
      <c r="B4" s="15" t="s">
        <v>8</v>
      </c>
      <c r="C4" s="102"/>
      <c r="D4" s="82"/>
      <c r="E4" s="101"/>
      <c r="F4" s="128"/>
      <c r="G4" s="38"/>
    </row>
    <row r="5" spans="1:7" ht="14.25">
      <c r="A5" s="2">
        <v>3002</v>
      </c>
      <c r="B5" s="15" t="s">
        <v>60</v>
      </c>
      <c r="C5" s="102"/>
      <c r="D5" s="82"/>
      <c r="E5" s="101"/>
      <c r="F5" s="128"/>
      <c r="G5" s="38"/>
    </row>
    <row r="6" spans="1:7" ht="14.25">
      <c r="A6" s="2">
        <v>3020</v>
      </c>
      <c r="B6" s="15" t="s">
        <v>2</v>
      </c>
      <c r="C6" s="102">
        <v>0</v>
      </c>
      <c r="D6" s="82">
        <v>0</v>
      </c>
      <c r="E6" s="101"/>
      <c r="F6" s="128"/>
      <c r="G6" s="38"/>
    </row>
    <row r="7" spans="1:7" ht="14.25">
      <c r="A7" s="2">
        <v>3030</v>
      </c>
      <c r="B7" s="15" t="s">
        <v>77</v>
      </c>
      <c r="C7" s="102"/>
      <c r="D7" s="82"/>
      <c r="E7" s="101"/>
      <c r="F7" s="128"/>
      <c r="G7" s="38"/>
    </row>
    <row r="8" spans="1:7" ht="14.25">
      <c r="A8" s="2">
        <v>3063</v>
      </c>
      <c r="B8" s="15" t="s">
        <v>85</v>
      </c>
      <c r="C8" s="102"/>
      <c r="D8" s="82"/>
      <c r="E8" s="101"/>
      <c r="F8" s="128"/>
      <c r="G8" s="38"/>
    </row>
    <row r="9" spans="1:7" s="11" customFormat="1" ht="14.25">
      <c r="A9" s="10">
        <v>32</v>
      </c>
      <c r="B9" s="14" t="s">
        <v>3</v>
      </c>
      <c r="C9" s="73">
        <f>SUM(C10:C15)</f>
        <v>246426</v>
      </c>
      <c r="D9" s="83">
        <f>SUM(D10:D15)</f>
        <v>20305</v>
      </c>
      <c r="E9" s="95">
        <f>SUM(E10:E15)</f>
        <v>276000</v>
      </c>
      <c r="F9" s="123">
        <f>SUM(F10:F15)</f>
        <v>276000</v>
      </c>
      <c r="G9" s="39"/>
    </row>
    <row r="10" spans="1:7" ht="14.25">
      <c r="A10" s="2">
        <v>3202</v>
      </c>
      <c r="B10" s="15" t="s">
        <v>6</v>
      </c>
      <c r="C10" s="102">
        <v>37900</v>
      </c>
      <c r="D10" s="82"/>
      <c r="E10" s="101">
        <v>36000</v>
      </c>
      <c r="F10" s="128">
        <v>36000</v>
      </c>
      <c r="G10" s="44" t="s">
        <v>165</v>
      </c>
    </row>
    <row r="11" spans="1:7" ht="14.25">
      <c r="A11" s="2">
        <v>3203</v>
      </c>
      <c r="B11" s="15" t="s">
        <v>7</v>
      </c>
      <c r="C11" s="102">
        <v>25650</v>
      </c>
      <c r="D11" s="82">
        <v>3000</v>
      </c>
      <c r="E11" s="101">
        <v>25000</v>
      </c>
      <c r="F11" s="128">
        <v>25000</v>
      </c>
      <c r="G11" s="9" t="s">
        <v>166</v>
      </c>
    </row>
    <row r="12" spans="1:7" ht="14.25">
      <c r="A12" s="2">
        <v>3204</v>
      </c>
      <c r="B12" s="15" t="s">
        <v>9</v>
      </c>
      <c r="C12" s="102">
        <v>24040</v>
      </c>
      <c r="D12" s="82"/>
      <c r="E12" s="101">
        <v>55000</v>
      </c>
      <c r="F12" s="128">
        <v>55000</v>
      </c>
      <c r="G12" s="9" t="s">
        <v>167</v>
      </c>
    </row>
    <row r="13" spans="1:7" ht="14.25">
      <c r="A13" s="2">
        <v>3205</v>
      </c>
      <c r="B13" s="15" t="s">
        <v>10</v>
      </c>
      <c r="C13" s="102"/>
      <c r="D13" s="82"/>
      <c r="E13" s="101"/>
      <c r="F13" s="128"/>
      <c r="G13" s="9"/>
    </row>
    <row r="14" spans="1:7" ht="14.25">
      <c r="A14" s="2">
        <v>3209</v>
      </c>
      <c r="B14" s="15" t="s">
        <v>69</v>
      </c>
      <c r="C14" s="102">
        <v>300</v>
      </c>
      <c r="D14" s="82">
        <v>100</v>
      </c>
      <c r="E14" s="101"/>
      <c r="F14" s="128"/>
      <c r="G14" s="9"/>
    </row>
    <row r="15" spans="1:7" ht="14.25">
      <c r="A15" s="2">
        <v>3210</v>
      </c>
      <c r="B15" s="15" t="s">
        <v>11</v>
      </c>
      <c r="C15" s="102">
        <v>158536</v>
      </c>
      <c r="D15" s="82">
        <v>17205</v>
      </c>
      <c r="E15" s="101">
        <v>160000</v>
      </c>
      <c r="F15" s="128">
        <v>160000</v>
      </c>
      <c r="G15" s="9" t="s">
        <v>168</v>
      </c>
    </row>
    <row r="16" spans="1:7" s="11" customFormat="1" ht="14.25">
      <c r="A16" s="10">
        <v>34</v>
      </c>
      <c r="B16" s="14" t="s">
        <v>12</v>
      </c>
      <c r="C16" s="73">
        <f>C17</f>
        <v>4814</v>
      </c>
      <c r="D16" s="83">
        <f>D17</f>
        <v>110785.03</v>
      </c>
      <c r="E16" s="95">
        <f>E17</f>
        <v>0</v>
      </c>
      <c r="F16" s="123">
        <f>F17</f>
        <v>0</v>
      </c>
      <c r="G16" s="10"/>
    </row>
    <row r="17" spans="1:7" ht="14.25">
      <c r="A17" s="2">
        <v>3410</v>
      </c>
      <c r="B17" s="15" t="s">
        <v>13</v>
      </c>
      <c r="C17" s="102">
        <v>4814</v>
      </c>
      <c r="D17" s="82">
        <v>110785.03</v>
      </c>
      <c r="E17" s="101"/>
      <c r="F17" s="128"/>
      <c r="G17" s="9"/>
    </row>
    <row r="18" spans="1:7" s="5" customFormat="1" ht="14.25">
      <c r="A18" s="10">
        <v>36</v>
      </c>
      <c r="B18" s="14" t="s">
        <v>104</v>
      </c>
      <c r="C18" s="74">
        <f>SUM(C19:C21)</f>
        <v>0</v>
      </c>
      <c r="D18" s="85">
        <f>SUM(D19:D21)</f>
        <v>0</v>
      </c>
      <c r="E18" s="96">
        <f>SUM(E19:E21)</f>
        <v>0</v>
      </c>
      <c r="F18" s="122">
        <f>SUM(F19:F21)</f>
        <v>0</v>
      </c>
      <c r="G18" s="1"/>
    </row>
    <row r="19" spans="1:7" ht="14.25">
      <c r="A19" s="2">
        <v>3600</v>
      </c>
      <c r="B19" s="15" t="s">
        <v>105</v>
      </c>
      <c r="C19" s="102"/>
      <c r="D19" s="82"/>
      <c r="E19" s="101"/>
      <c r="F19" s="128"/>
      <c r="G19" s="9"/>
    </row>
    <row r="20" spans="1:7" ht="14.25">
      <c r="A20" s="2">
        <v>3601</v>
      </c>
      <c r="B20" s="15" t="s">
        <v>106</v>
      </c>
      <c r="C20" s="102"/>
      <c r="D20" s="82"/>
      <c r="E20" s="101"/>
      <c r="F20" s="128"/>
      <c r="G20" s="9"/>
    </row>
    <row r="21" spans="1:7" ht="14.25">
      <c r="A21" s="2">
        <v>3605</v>
      </c>
      <c r="B21" s="15" t="s">
        <v>109</v>
      </c>
      <c r="C21" s="102"/>
      <c r="D21" s="82"/>
      <c r="E21" s="101"/>
      <c r="F21" s="128"/>
      <c r="G21" s="9"/>
    </row>
    <row r="22" spans="1:7" ht="14.25">
      <c r="A22" s="1">
        <v>39</v>
      </c>
      <c r="B22" s="16" t="s">
        <v>17</v>
      </c>
      <c r="C22" s="74">
        <f>SUM(C23:C30)</f>
        <v>31685</v>
      </c>
      <c r="D22" s="85">
        <f>SUM(D23:D30)</f>
        <v>5700</v>
      </c>
      <c r="E22" s="96">
        <f>SUM(E23:E30)</f>
        <v>45000</v>
      </c>
      <c r="F22" s="122">
        <f>SUM(F23:F30)</f>
        <v>30000</v>
      </c>
      <c r="G22" s="9"/>
    </row>
    <row r="23" spans="1:7" ht="14.25">
      <c r="A23" s="8">
        <v>3900</v>
      </c>
      <c r="B23" s="17" t="s">
        <v>90</v>
      </c>
      <c r="C23" s="102"/>
      <c r="D23" s="82"/>
      <c r="E23" s="101"/>
      <c r="F23" s="128"/>
      <c r="G23" s="9"/>
    </row>
    <row r="24" spans="1:7" ht="14.25">
      <c r="A24" s="2">
        <v>3901</v>
      </c>
      <c r="B24" s="15" t="s">
        <v>15</v>
      </c>
      <c r="C24" s="102"/>
      <c r="D24" s="82"/>
      <c r="E24" s="101"/>
      <c r="F24" s="128"/>
      <c r="G24" s="9"/>
    </row>
    <row r="25" spans="1:7" ht="14.25">
      <c r="A25" s="2">
        <v>3902</v>
      </c>
      <c r="B25" s="15" t="s">
        <v>16</v>
      </c>
      <c r="C25" s="102"/>
      <c r="D25" s="82"/>
      <c r="E25" s="101"/>
      <c r="F25" s="128"/>
      <c r="G25" s="9"/>
    </row>
    <row r="26" spans="1:7" ht="14.25">
      <c r="A26" s="2">
        <v>3903</v>
      </c>
      <c r="B26" s="18" t="s">
        <v>89</v>
      </c>
      <c r="C26" s="102">
        <v>17200</v>
      </c>
      <c r="D26" s="82"/>
      <c r="E26" s="101">
        <v>45000</v>
      </c>
      <c r="F26" s="128">
        <v>30000</v>
      </c>
      <c r="G26" s="45" t="s">
        <v>169</v>
      </c>
    </row>
    <row r="27" spans="1:7" ht="14.25">
      <c r="A27" s="2">
        <v>3904</v>
      </c>
      <c r="B27" s="19" t="s">
        <v>78</v>
      </c>
      <c r="C27" s="102"/>
      <c r="D27" s="82">
        <v>5700</v>
      </c>
      <c r="E27" s="101"/>
      <c r="F27" s="128"/>
      <c r="G27" s="9"/>
    </row>
    <row r="28" spans="1:7" ht="14.25">
      <c r="A28" s="2">
        <v>3909</v>
      </c>
      <c r="B28" s="15" t="s">
        <v>14</v>
      </c>
      <c r="C28" s="102">
        <v>14485</v>
      </c>
      <c r="D28" s="82"/>
      <c r="E28" s="101"/>
      <c r="F28" s="128"/>
      <c r="G28" s="44"/>
    </row>
    <row r="29" spans="1:7" ht="14.25">
      <c r="A29" s="2">
        <v>3920</v>
      </c>
      <c r="B29" s="15" t="s">
        <v>4</v>
      </c>
      <c r="C29" s="102"/>
      <c r="D29" s="82"/>
      <c r="E29" s="101"/>
      <c r="F29" s="128"/>
      <c r="G29" s="9"/>
    </row>
    <row r="30" spans="1:7" ht="14.25">
      <c r="A30" s="2">
        <v>3930</v>
      </c>
      <c r="B30" s="15" t="s">
        <v>5</v>
      </c>
      <c r="C30" s="102"/>
      <c r="D30" s="82"/>
      <c r="E30" s="101"/>
      <c r="F30" s="128"/>
      <c r="G30" s="9"/>
    </row>
    <row r="31" spans="1:7" ht="15" thickBot="1">
      <c r="A31" s="52"/>
      <c r="B31" s="56" t="s">
        <v>71</v>
      </c>
      <c r="C31" s="76">
        <f>C2+C9+C16+C22+C18</f>
        <v>282925</v>
      </c>
      <c r="D31" s="86">
        <f>D2+D9+D16+D22+D18</f>
        <v>136790.03</v>
      </c>
      <c r="E31" s="97">
        <f>E2+E9+E16+E22+E18</f>
        <v>321000</v>
      </c>
      <c r="F31" s="124">
        <f>F2+F9+F16+F22+F18</f>
        <v>306000</v>
      </c>
      <c r="G31" s="57"/>
    </row>
    <row r="32" spans="1:7" ht="15" thickTop="1">
      <c r="A32" s="24"/>
      <c r="B32" s="50"/>
      <c r="C32" s="77"/>
      <c r="D32" s="87"/>
      <c r="E32" s="98"/>
      <c r="F32" s="120"/>
      <c r="G32" s="51"/>
    </row>
    <row r="33" spans="1:7" s="11" customFormat="1" ht="14.25">
      <c r="A33" s="10">
        <v>43</v>
      </c>
      <c r="B33" s="14" t="s">
        <v>95</v>
      </c>
      <c r="C33" s="73">
        <f>SUM(C34:C39)</f>
        <v>67528</v>
      </c>
      <c r="D33" s="83">
        <f>SUM(D34:D39)</f>
        <v>5936.88</v>
      </c>
      <c r="E33" s="95">
        <f>SUM(E34:E39)</f>
        <v>70000</v>
      </c>
      <c r="F33" s="123">
        <f>SUM(F34:F39)</f>
        <v>70000</v>
      </c>
      <c r="G33" s="10"/>
    </row>
    <row r="34" spans="1:7" ht="14.25">
      <c r="A34" s="2">
        <v>4300</v>
      </c>
      <c r="B34" s="15" t="s">
        <v>62</v>
      </c>
      <c r="C34" s="102"/>
      <c r="D34" s="82"/>
      <c r="E34" s="101"/>
      <c r="F34" s="128"/>
      <c r="G34" s="9"/>
    </row>
    <row r="35" spans="1:7" ht="14.25">
      <c r="A35" s="2">
        <v>4301</v>
      </c>
      <c r="B35" s="15" t="s">
        <v>61</v>
      </c>
      <c r="C35" s="102"/>
      <c r="D35" s="82"/>
      <c r="E35" s="101"/>
      <c r="F35" s="128"/>
      <c r="G35" s="9"/>
    </row>
    <row r="36" spans="1:7" ht="14.25">
      <c r="A36" s="2">
        <v>4330</v>
      </c>
      <c r="B36" s="15" t="s">
        <v>76</v>
      </c>
      <c r="C36" s="102"/>
      <c r="D36" s="82"/>
      <c r="E36" s="101"/>
      <c r="F36" s="128"/>
      <c r="G36" s="9"/>
    </row>
    <row r="37" spans="1:7" ht="14.25">
      <c r="A37" s="2">
        <v>4340</v>
      </c>
      <c r="B37" s="15" t="s">
        <v>18</v>
      </c>
      <c r="C37" s="102">
        <v>43523</v>
      </c>
      <c r="D37" s="82">
        <v>5936.88</v>
      </c>
      <c r="E37" s="101">
        <v>45000</v>
      </c>
      <c r="F37" s="128">
        <v>45000</v>
      </c>
      <c r="G37" s="44" t="s">
        <v>170</v>
      </c>
    </row>
    <row r="38" spans="1:7" ht="14.25">
      <c r="A38" s="2">
        <v>4341</v>
      </c>
      <c r="B38" s="15" t="s">
        <v>19</v>
      </c>
      <c r="C38" s="102">
        <v>24005</v>
      </c>
      <c r="D38" s="82"/>
      <c r="E38" s="101">
        <v>25000</v>
      </c>
      <c r="F38" s="128">
        <v>25000</v>
      </c>
      <c r="G38" s="44" t="s">
        <v>167</v>
      </c>
    </row>
    <row r="39" spans="1:7" ht="14.25">
      <c r="A39" s="2">
        <v>4342</v>
      </c>
      <c r="B39" s="15" t="s">
        <v>64</v>
      </c>
      <c r="C39" s="102">
        <v>0</v>
      </c>
      <c r="D39" s="82">
        <v>0</v>
      </c>
      <c r="E39" s="101"/>
      <c r="F39" s="128"/>
      <c r="G39" s="44"/>
    </row>
    <row r="40" spans="1:7" s="11" customFormat="1" ht="14.25">
      <c r="A40" s="10">
        <v>45</v>
      </c>
      <c r="B40" s="14" t="s">
        <v>103</v>
      </c>
      <c r="C40" s="73">
        <f>SUM(C41:C44)</f>
        <v>0</v>
      </c>
      <c r="D40" s="83">
        <f>SUM(D41:D44)</f>
        <v>0</v>
      </c>
      <c r="E40" s="95">
        <f>SUM(E41:E44)</f>
        <v>0</v>
      </c>
      <c r="F40" s="123">
        <f>SUM(F41:F44)</f>
        <v>0</v>
      </c>
      <c r="G40" s="10"/>
    </row>
    <row r="41" spans="1:7" ht="14.25">
      <c r="A41" s="2">
        <v>4500</v>
      </c>
      <c r="B41" s="15" t="s">
        <v>70</v>
      </c>
      <c r="C41" s="102"/>
      <c r="D41" s="82"/>
      <c r="E41" s="101"/>
      <c r="F41" s="128"/>
      <c r="G41" s="9"/>
    </row>
    <row r="42" spans="1:7" ht="14.25">
      <c r="A42" s="2">
        <v>4510</v>
      </c>
      <c r="B42" s="19" t="s">
        <v>79</v>
      </c>
      <c r="C42" s="102"/>
      <c r="D42" s="82"/>
      <c r="E42" s="101"/>
      <c r="F42" s="128"/>
      <c r="G42" s="9"/>
    </row>
    <row r="43" spans="1:7" ht="14.25">
      <c r="A43" s="2">
        <v>4520</v>
      </c>
      <c r="B43" s="19" t="s">
        <v>80</v>
      </c>
      <c r="C43" s="102"/>
      <c r="D43" s="82"/>
      <c r="E43" s="101"/>
      <c r="F43" s="128"/>
      <c r="G43" s="9"/>
    </row>
    <row r="44" spans="1:7" ht="14.25">
      <c r="A44" s="2">
        <v>4531</v>
      </c>
      <c r="B44" s="19" t="s">
        <v>112</v>
      </c>
      <c r="C44" s="102"/>
      <c r="D44" s="82"/>
      <c r="E44" s="101"/>
      <c r="F44" s="128"/>
      <c r="G44" s="9"/>
    </row>
    <row r="45" spans="1:7" s="11" customFormat="1" ht="14.25">
      <c r="A45" s="10">
        <v>50</v>
      </c>
      <c r="B45" s="14" t="s">
        <v>20</v>
      </c>
      <c r="C45" s="73">
        <f>SUM(C46:C47)</f>
        <v>38265</v>
      </c>
      <c r="D45" s="83">
        <f>SUM(D46:D47)</f>
        <v>11125</v>
      </c>
      <c r="E45" s="95">
        <f>SUM(E46:E47)</f>
        <v>35000</v>
      </c>
      <c r="F45" s="123">
        <f>SUM(F46:F47)</f>
        <v>35000</v>
      </c>
      <c r="G45" s="10"/>
    </row>
    <row r="46" spans="1:7" ht="14.25">
      <c r="A46" s="2">
        <v>5000</v>
      </c>
      <c r="B46" s="15" t="s">
        <v>21</v>
      </c>
      <c r="C46" s="102">
        <v>38265</v>
      </c>
      <c r="D46" s="82">
        <v>11125</v>
      </c>
      <c r="E46" s="101">
        <v>35000</v>
      </c>
      <c r="F46" s="128">
        <v>35000</v>
      </c>
      <c r="G46" s="9" t="s">
        <v>171</v>
      </c>
    </row>
    <row r="47" spans="1:7" ht="14.25">
      <c r="A47" s="2">
        <v>5092</v>
      </c>
      <c r="B47" s="15" t="s">
        <v>108</v>
      </c>
      <c r="C47" s="102"/>
      <c r="D47" s="82"/>
      <c r="E47" s="101"/>
      <c r="F47" s="128"/>
      <c r="G47" s="9"/>
    </row>
    <row r="48" spans="1:7" s="11" customFormat="1" ht="14.25">
      <c r="A48" s="10">
        <v>55</v>
      </c>
      <c r="B48" s="14" t="s">
        <v>22</v>
      </c>
      <c r="C48" s="73">
        <f>SUM(C49:C50)</f>
        <v>11735</v>
      </c>
      <c r="D48" s="83">
        <f>SUM(D49:D50)</f>
        <v>1225</v>
      </c>
      <c r="E48" s="95">
        <f>SUM(E49:E50)</f>
        <v>12000</v>
      </c>
      <c r="F48" s="123">
        <f>SUM(F49:F50)</f>
        <v>11000</v>
      </c>
      <c r="G48" s="10"/>
    </row>
    <row r="49" spans="1:7" ht="14.25">
      <c r="A49" s="2">
        <v>5500</v>
      </c>
      <c r="B49" s="15" t="s">
        <v>22</v>
      </c>
      <c r="C49" s="102">
        <v>11735</v>
      </c>
      <c r="D49" s="82">
        <v>1225</v>
      </c>
      <c r="E49" s="101">
        <v>12000</v>
      </c>
      <c r="F49" s="128">
        <v>11000</v>
      </c>
      <c r="G49" s="9" t="s">
        <v>171</v>
      </c>
    </row>
    <row r="50" spans="1:7" ht="14.25">
      <c r="A50" s="2">
        <v>5990</v>
      </c>
      <c r="B50" s="15" t="s">
        <v>86</v>
      </c>
      <c r="C50" s="102"/>
      <c r="D50" s="82"/>
      <c r="E50" s="101"/>
      <c r="F50" s="128"/>
      <c r="G50" s="9"/>
    </row>
    <row r="51" spans="1:7" s="11" customFormat="1" ht="14.25">
      <c r="A51" s="10">
        <v>62</v>
      </c>
      <c r="B51" s="14" t="s">
        <v>96</v>
      </c>
      <c r="C51" s="73">
        <f>C52</f>
        <v>0</v>
      </c>
      <c r="D51" s="83">
        <f>D52</f>
        <v>0</v>
      </c>
      <c r="E51" s="96"/>
      <c r="F51" s="122"/>
      <c r="G51" s="10"/>
    </row>
    <row r="52" spans="1:7" ht="14.25">
      <c r="A52" s="2">
        <v>6250</v>
      </c>
      <c r="B52" s="15" t="s">
        <v>23</v>
      </c>
      <c r="C52" s="102"/>
      <c r="D52" s="82"/>
      <c r="E52" s="101"/>
      <c r="F52" s="128"/>
      <c r="G52" s="9"/>
    </row>
    <row r="53" spans="1:7" s="11" customFormat="1" ht="14.25">
      <c r="A53" s="10">
        <v>63</v>
      </c>
      <c r="B53" s="14" t="s">
        <v>97</v>
      </c>
      <c r="C53" s="73">
        <f>SUM(C54:C58)</f>
        <v>2035</v>
      </c>
      <c r="D53" s="83">
        <f>SUM(D54:D58)</f>
        <v>2095</v>
      </c>
      <c r="E53" s="95">
        <f>SUM(E54:E58)</f>
        <v>2000</v>
      </c>
      <c r="F53" s="123">
        <f>SUM(F54:F58)</f>
        <v>2000</v>
      </c>
      <c r="G53" s="10"/>
    </row>
    <row r="54" spans="1:7" ht="14.25">
      <c r="A54" s="2">
        <v>6300</v>
      </c>
      <c r="B54" s="15" t="s">
        <v>24</v>
      </c>
      <c r="C54" s="102">
        <v>2035</v>
      </c>
      <c r="D54" s="82">
        <v>2095</v>
      </c>
      <c r="E54" s="101">
        <v>2000</v>
      </c>
      <c r="F54" s="128">
        <v>2000</v>
      </c>
      <c r="G54" s="9" t="s">
        <v>172</v>
      </c>
    </row>
    <row r="55" spans="1:7" ht="14.25">
      <c r="A55" s="2">
        <v>6320</v>
      </c>
      <c r="B55" s="15" t="s">
        <v>25</v>
      </c>
      <c r="C55" s="102"/>
      <c r="D55" s="82"/>
      <c r="E55" s="101"/>
      <c r="F55" s="128"/>
      <c r="G55" s="9"/>
    </row>
    <row r="56" spans="1:7" ht="14.25">
      <c r="A56" s="2">
        <v>6340</v>
      </c>
      <c r="B56" s="15" t="s">
        <v>26</v>
      </c>
      <c r="C56" s="102"/>
      <c r="D56" s="82"/>
      <c r="E56" s="101"/>
      <c r="F56" s="128"/>
      <c r="G56" s="9"/>
    </row>
    <row r="57" spans="1:7" ht="14.25">
      <c r="A57" s="2">
        <v>6360</v>
      </c>
      <c r="B57" s="15" t="s">
        <v>120</v>
      </c>
      <c r="C57" s="102"/>
      <c r="D57" s="82"/>
      <c r="E57" s="101"/>
      <c r="F57" s="128"/>
      <c r="G57" s="9"/>
    </row>
    <row r="58" spans="1:7" ht="14.25">
      <c r="A58" s="2">
        <v>6390</v>
      </c>
      <c r="B58" s="15" t="s">
        <v>27</v>
      </c>
      <c r="C58" s="102"/>
      <c r="D58" s="82"/>
      <c r="E58" s="101"/>
      <c r="F58" s="128"/>
      <c r="G58" s="9"/>
    </row>
    <row r="59" spans="1:7" s="11" customFormat="1" ht="14.25">
      <c r="A59" s="10">
        <v>64</v>
      </c>
      <c r="B59" s="14" t="s">
        <v>101</v>
      </c>
      <c r="C59" s="73">
        <f>SUM(C60:C63)</f>
        <v>13537</v>
      </c>
      <c r="D59" s="83">
        <f>SUM(D60:D63)</f>
        <v>100</v>
      </c>
      <c r="E59" s="95">
        <f>SUM(E60:E63)</f>
        <v>24000</v>
      </c>
      <c r="F59" s="123">
        <f>SUM(F60:F63)</f>
        <v>14000</v>
      </c>
      <c r="G59" s="10"/>
    </row>
    <row r="60" spans="1:7" ht="14.25">
      <c r="A60" s="2">
        <v>6400</v>
      </c>
      <c r="B60" s="15" t="s">
        <v>87</v>
      </c>
      <c r="C60" s="102"/>
      <c r="D60" s="82"/>
      <c r="E60" s="101"/>
      <c r="F60" s="128"/>
      <c r="G60" s="9"/>
    </row>
    <row r="61" spans="1:7" ht="14.25">
      <c r="A61" s="2">
        <v>6440</v>
      </c>
      <c r="B61" s="15" t="s">
        <v>28</v>
      </c>
      <c r="C61" s="102">
        <v>10037</v>
      </c>
      <c r="D61" s="82"/>
      <c r="E61" s="101">
        <v>20000</v>
      </c>
      <c r="F61" s="128">
        <v>10000</v>
      </c>
      <c r="G61" s="9" t="s">
        <v>173</v>
      </c>
    </row>
    <row r="62" spans="1:7" ht="14.25">
      <c r="A62" s="2">
        <v>6470</v>
      </c>
      <c r="B62" s="15" t="s">
        <v>65</v>
      </c>
      <c r="C62" s="102">
        <v>3500</v>
      </c>
      <c r="D62" s="82">
        <v>100</v>
      </c>
      <c r="E62" s="101">
        <v>4000</v>
      </c>
      <c r="F62" s="128">
        <v>4000</v>
      </c>
      <c r="G62" s="9" t="s">
        <v>174</v>
      </c>
    </row>
    <row r="63" spans="1:7" ht="14.25">
      <c r="A63" s="2">
        <v>6490</v>
      </c>
      <c r="B63" s="15" t="s">
        <v>29</v>
      </c>
      <c r="C63" s="102">
        <v>0</v>
      </c>
      <c r="D63" s="82">
        <v>0</v>
      </c>
      <c r="E63" s="101"/>
      <c r="F63" s="128"/>
      <c r="G63" s="9"/>
    </row>
    <row r="64" spans="1:7" s="11" customFormat="1" ht="14.25">
      <c r="A64" s="10">
        <v>65</v>
      </c>
      <c r="B64" s="14" t="s">
        <v>98</v>
      </c>
      <c r="C64" s="73">
        <f>SUM(C65:C71)</f>
        <v>52871</v>
      </c>
      <c r="D64" s="83">
        <f>SUM(D65:D71)</f>
        <v>41791.57</v>
      </c>
      <c r="E64" s="95">
        <f>SUM(E65:E71)</f>
        <v>62000</v>
      </c>
      <c r="F64" s="123">
        <f>SUM(F65:F71)</f>
        <v>85000</v>
      </c>
      <c r="G64" s="10"/>
    </row>
    <row r="65" spans="1:7" ht="14.25">
      <c r="A65" s="2">
        <v>6520</v>
      </c>
      <c r="B65" s="15" t="s">
        <v>30</v>
      </c>
      <c r="C65" s="102"/>
      <c r="D65" s="82"/>
      <c r="E65" s="101"/>
      <c r="F65" s="128"/>
      <c r="G65" s="9"/>
    </row>
    <row r="66" spans="1:7" ht="14.25">
      <c r="A66" s="2">
        <v>6550</v>
      </c>
      <c r="B66" s="15" t="s">
        <v>31</v>
      </c>
      <c r="C66" s="102">
        <v>17883</v>
      </c>
      <c r="D66" s="82">
        <v>4115.7</v>
      </c>
      <c r="E66" s="101">
        <v>10000</v>
      </c>
      <c r="F66" s="128">
        <v>15000</v>
      </c>
      <c r="G66" s="9" t="s">
        <v>175</v>
      </c>
    </row>
    <row r="67" spans="1:7" ht="14.25">
      <c r="A67" s="2">
        <v>6551</v>
      </c>
      <c r="B67" s="21" t="s">
        <v>111</v>
      </c>
      <c r="C67" s="102"/>
      <c r="D67" s="82"/>
      <c r="E67" s="101"/>
      <c r="F67" s="128"/>
      <c r="G67" s="9"/>
    </row>
    <row r="68" spans="1:7" ht="14.25">
      <c r="A68" s="2">
        <v>6552</v>
      </c>
      <c r="B68" s="19" t="s">
        <v>81</v>
      </c>
      <c r="C68" s="102"/>
      <c r="D68" s="82"/>
      <c r="E68" s="101"/>
      <c r="F68" s="128"/>
      <c r="G68" s="9"/>
    </row>
    <row r="69" spans="1:7" ht="14.25">
      <c r="A69" s="2">
        <v>6560</v>
      </c>
      <c r="B69" s="15" t="s">
        <v>32</v>
      </c>
      <c r="C69" s="102">
        <v>3336</v>
      </c>
      <c r="D69" s="82">
        <v>26036.92</v>
      </c>
      <c r="E69" s="101">
        <v>10000</v>
      </c>
      <c r="F69" s="128">
        <v>10000</v>
      </c>
      <c r="G69" s="44" t="s">
        <v>176</v>
      </c>
    </row>
    <row r="70" spans="1:7" ht="14.25">
      <c r="A70" s="2">
        <v>6561</v>
      </c>
      <c r="B70" s="15" t="s">
        <v>67</v>
      </c>
      <c r="C70" s="102">
        <v>31324</v>
      </c>
      <c r="D70" s="82">
        <v>385.75</v>
      </c>
      <c r="E70" s="101">
        <v>30000</v>
      </c>
      <c r="F70" s="128">
        <v>30000</v>
      </c>
      <c r="G70" s="44"/>
    </row>
    <row r="71" spans="1:7" s="11" customFormat="1" ht="14.25">
      <c r="A71" s="2">
        <v>6570</v>
      </c>
      <c r="B71" s="15" t="s">
        <v>63</v>
      </c>
      <c r="C71" s="102">
        <v>328</v>
      </c>
      <c r="D71" s="82">
        <v>11253.2</v>
      </c>
      <c r="E71" s="101">
        <v>12000</v>
      </c>
      <c r="F71" s="128">
        <v>30000</v>
      </c>
      <c r="G71" s="44"/>
    </row>
    <row r="72" spans="1:7" ht="14.25">
      <c r="A72" s="10">
        <v>66</v>
      </c>
      <c r="B72" s="14" t="s">
        <v>33</v>
      </c>
      <c r="C72" s="73">
        <f>C73+C74+C75</f>
        <v>0</v>
      </c>
      <c r="D72" s="83">
        <f>D73+D74+D75</f>
        <v>0</v>
      </c>
      <c r="E72" s="95">
        <f>E73+E74+E75</f>
        <v>0</v>
      </c>
      <c r="F72" s="123">
        <f>F73+F74+F75</f>
        <v>0</v>
      </c>
      <c r="G72" s="9"/>
    </row>
    <row r="73" spans="1:7" ht="14.25">
      <c r="A73" s="2">
        <v>6600</v>
      </c>
      <c r="B73" s="15" t="s">
        <v>34</v>
      </c>
      <c r="C73" s="102"/>
      <c r="D73" s="82"/>
      <c r="E73" s="101"/>
      <c r="F73" s="128"/>
      <c r="G73" s="9"/>
    </row>
    <row r="74" spans="1:7" ht="14.25">
      <c r="A74" s="2">
        <v>6620</v>
      </c>
      <c r="B74" s="15" t="s">
        <v>35</v>
      </c>
      <c r="C74" s="102"/>
      <c r="D74" s="82"/>
      <c r="E74" s="101"/>
      <c r="F74" s="128"/>
      <c r="G74" s="9"/>
    </row>
    <row r="75" spans="1:7" s="11" customFormat="1" ht="14.25">
      <c r="A75" s="2">
        <v>6640</v>
      </c>
      <c r="B75" s="19" t="s">
        <v>82</v>
      </c>
      <c r="C75" s="102"/>
      <c r="D75" s="82"/>
      <c r="E75" s="101"/>
      <c r="F75" s="128"/>
      <c r="G75" s="10"/>
    </row>
    <row r="76" spans="1:7" ht="14.25">
      <c r="A76" s="10">
        <v>67</v>
      </c>
      <c r="B76" s="14" t="s">
        <v>99</v>
      </c>
      <c r="C76" s="73">
        <f>C77</f>
        <v>0</v>
      </c>
      <c r="D76" s="83">
        <f>D77</f>
        <v>0</v>
      </c>
      <c r="E76" s="95">
        <f>E77</f>
        <v>0</v>
      </c>
      <c r="F76" s="123">
        <f>F77</f>
        <v>0</v>
      </c>
      <c r="G76" s="9"/>
    </row>
    <row r="77" spans="1:7" ht="14.25">
      <c r="A77" s="2">
        <v>6705</v>
      </c>
      <c r="B77" s="15" t="s">
        <v>36</v>
      </c>
      <c r="C77" s="102"/>
      <c r="D77" s="82"/>
      <c r="E77" s="101"/>
      <c r="F77" s="128"/>
      <c r="G77" s="9"/>
    </row>
    <row r="78" spans="1:7" ht="14.25">
      <c r="A78" s="10">
        <v>68</v>
      </c>
      <c r="B78" s="14" t="s">
        <v>100</v>
      </c>
      <c r="C78" s="73">
        <f>C79+C80+C81+C82</f>
        <v>17294</v>
      </c>
      <c r="D78" s="83">
        <f>D79+D80+D81+D82</f>
        <v>10330</v>
      </c>
      <c r="E78" s="95">
        <f>E79+E80+E81+E82</f>
        <v>25000</v>
      </c>
      <c r="F78" s="123">
        <f>F79+F80+F81+F82</f>
        <v>20000</v>
      </c>
      <c r="G78" s="9"/>
    </row>
    <row r="79" spans="1:7" ht="14.25">
      <c r="A79" s="2">
        <v>6800</v>
      </c>
      <c r="B79" s="15" t="s">
        <v>37</v>
      </c>
      <c r="C79" s="102"/>
      <c r="D79" s="82"/>
      <c r="E79" s="101"/>
      <c r="F79" s="128"/>
      <c r="G79" s="9"/>
    </row>
    <row r="80" spans="1:7" ht="14.25">
      <c r="A80" s="2">
        <v>6820</v>
      </c>
      <c r="B80" s="19" t="s">
        <v>83</v>
      </c>
      <c r="C80" s="102"/>
      <c r="D80" s="82"/>
      <c r="E80" s="101"/>
      <c r="F80" s="128"/>
      <c r="G80" s="9"/>
    </row>
    <row r="81" spans="1:7" ht="14.25">
      <c r="A81" s="2">
        <v>6840</v>
      </c>
      <c r="B81" s="17" t="s">
        <v>114</v>
      </c>
      <c r="C81" s="102"/>
      <c r="D81" s="82"/>
      <c r="E81" s="101"/>
      <c r="F81" s="128"/>
      <c r="G81" s="9"/>
    </row>
    <row r="82" spans="1:7" s="11" customFormat="1" ht="14.25">
      <c r="A82" s="2">
        <v>6860</v>
      </c>
      <c r="B82" s="15" t="s">
        <v>38</v>
      </c>
      <c r="C82" s="102">
        <v>17294</v>
      </c>
      <c r="D82" s="82">
        <v>10330</v>
      </c>
      <c r="E82" s="101">
        <v>25000</v>
      </c>
      <c r="F82" s="128">
        <v>20000</v>
      </c>
      <c r="G82" s="44" t="s">
        <v>177</v>
      </c>
    </row>
    <row r="83" spans="1:7" s="11" customFormat="1" ht="14.25">
      <c r="A83" s="10">
        <v>69</v>
      </c>
      <c r="B83" s="14" t="s">
        <v>39</v>
      </c>
      <c r="C83" s="73">
        <f>SUM(C84:C87)</f>
        <v>0</v>
      </c>
      <c r="D83" s="83">
        <f>SUM(D84:D87)</f>
        <v>0</v>
      </c>
      <c r="E83" s="95">
        <f>SUM(E84:E87)</f>
        <v>0</v>
      </c>
      <c r="F83" s="123">
        <f>SUM(F84:F87)</f>
        <v>0</v>
      </c>
      <c r="G83" s="10"/>
    </row>
    <row r="84" spans="1:7" s="11" customFormat="1" ht="14.25">
      <c r="A84" s="13">
        <v>6900</v>
      </c>
      <c r="B84" s="20" t="s">
        <v>113</v>
      </c>
      <c r="C84" s="73"/>
      <c r="D84" s="83"/>
      <c r="E84" s="96"/>
      <c r="F84" s="122"/>
      <c r="G84" s="10"/>
    </row>
    <row r="85" spans="1:7" ht="14.25">
      <c r="A85" s="13">
        <v>6907</v>
      </c>
      <c r="B85" s="20" t="s">
        <v>110</v>
      </c>
      <c r="C85" s="99"/>
      <c r="D85" s="88"/>
      <c r="E85" s="101"/>
      <c r="F85" s="128"/>
      <c r="G85" s="9"/>
    </row>
    <row r="86" spans="1:7" ht="14.25">
      <c r="A86" s="4">
        <v>6910</v>
      </c>
      <c r="B86" s="19" t="s">
        <v>39</v>
      </c>
      <c r="C86" s="102"/>
      <c r="D86" s="89"/>
      <c r="E86" s="101"/>
      <c r="F86" s="128"/>
      <c r="G86" s="9"/>
    </row>
    <row r="87" spans="1:7" s="11" customFormat="1" ht="14.25">
      <c r="A87" s="2">
        <v>6940</v>
      </c>
      <c r="B87" s="15" t="s">
        <v>40</v>
      </c>
      <c r="C87" s="102"/>
      <c r="D87" s="82"/>
      <c r="E87" s="101"/>
      <c r="F87" s="128"/>
      <c r="G87" s="10"/>
    </row>
    <row r="88" spans="1:7" ht="14.25">
      <c r="A88" s="10">
        <v>71</v>
      </c>
      <c r="B88" s="14" t="s">
        <v>41</v>
      </c>
      <c r="C88" s="73">
        <f>SUM(C89:C94)</f>
        <v>72168</v>
      </c>
      <c r="D88" s="83">
        <f>SUM(D89:D94)</f>
        <v>13217.4</v>
      </c>
      <c r="E88" s="95">
        <f>SUM(E89:E94)</f>
        <v>98500</v>
      </c>
      <c r="F88" s="123">
        <f>SUM(F89:F94)</f>
        <v>76000</v>
      </c>
      <c r="G88" s="9"/>
    </row>
    <row r="89" spans="1:7" ht="14.25">
      <c r="A89" s="2">
        <v>7100</v>
      </c>
      <c r="B89" s="15" t="s">
        <v>42</v>
      </c>
      <c r="C89" s="102">
        <v>38898</v>
      </c>
      <c r="D89" s="82">
        <v>6517.4</v>
      </c>
      <c r="E89" s="101">
        <v>40000</v>
      </c>
      <c r="F89" s="128">
        <v>40000</v>
      </c>
      <c r="G89" s="44" t="s">
        <v>171</v>
      </c>
    </row>
    <row r="90" spans="1:7" ht="14.25">
      <c r="A90" s="2">
        <v>7140</v>
      </c>
      <c r="B90" s="15" t="s">
        <v>43</v>
      </c>
      <c r="C90" s="102">
        <v>24500</v>
      </c>
      <c r="D90" s="82"/>
      <c r="E90" s="101">
        <v>50000</v>
      </c>
      <c r="F90" s="128">
        <v>25000</v>
      </c>
      <c r="G90" s="44" t="s">
        <v>178</v>
      </c>
    </row>
    <row r="91" spans="1:7" ht="14.25">
      <c r="A91" s="2">
        <v>7141</v>
      </c>
      <c r="B91" s="19" t="s">
        <v>84</v>
      </c>
      <c r="C91" s="102">
        <v>4500</v>
      </c>
      <c r="D91" s="82">
        <v>6500</v>
      </c>
      <c r="E91" s="101">
        <v>3500</v>
      </c>
      <c r="F91" s="128">
        <v>6000</v>
      </c>
      <c r="G91" s="44" t="s">
        <v>179</v>
      </c>
    </row>
    <row r="92" spans="1:7" ht="14.25">
      <c r="A92" s="2">
        <v>7145</v>
      </c>
      <c r="B92" s="19" t="s">
        <v>116</v>
      </c>
      <c r="C92" s="102"/>
      <c r="D92" s="82"/>
      <c r="E92" s="101"/>
      <c r="F92" s="128"/>
      <c r="G92" s="9"/>
    </row>
    <row r="93" spans="1:7" ht="14.25">
      <c r="A93" s="2">
        <v>7150</v>
      </c>
      <c r="B93" s="19" t="s">
        <v>107</v>
      </c>
      <c r="C93" s="102">
        <v>4270</v>
      </c>
      <c r="D93" s="82">
        <v>200</v>
      </c>
      <c r="E93" s="101">
        <v>5000</v>
      </c>
      <c r="F93" s="128">
        <v>5000</v>
      </c>
      <c r="G93" s="9" t="s">
        <v>171</v>
      </c>
    </row>
    <row r="94" spans="1:7" s="11" customFormat="1" ht="14.25">
      <c r="A94" s="2">
        <v>7190</v>
      </c>
      <c r="B94" s="15" t="s">
        <v>66</v>
      </c>
      <c r="C94" s="102"/>
      <c r="D94" s="82"/>
      <c r="E94" s="101"/>
      <c r="F94" s="128"/>
      <c r="G94" s="10"/>
    </row>
    <row r="95" spans="1:7" ht="14.25">
      <c r="A95" s="10">
        <v>73</v>
      </c>
      <c r="B95" s="14" t="s">
        <v>102</v>
      </c>
      <c r="C95" s="73">
        <f>SUM(C96:C98)</f>
        <v>77864</v>
      </c>
      <c r="D95" s="83">
        <f>SUM(D96:D98)</f>
        <v>11506</v>
      </c>
      <c r="E95" s="95">
        <f>SUM(E96:E98)</f>
        <v>75000</v>
      </c>
      <c r="F95" s="123">
        <f>SUM(F96:F98)</f>
        <v>75000</v>
      </c>
      <c r="G95" s="9"/>
    </row>
    <row r="96" spans="1:7" ht="14.25">
      <c r="A96" s="2">
        <v>7300</v>
      </c>
      <c r="B96" s="15" t="s">
        <v>45</v>
      </c>
      <c r="C96" s="102"/>
      <c r="D96" s="82"/>
      <c r="E96" s="101"/>
      <c r="F96" s="128"/>
      <c r="G96" s="9"/>
    </row>
    <row r="97" spans="1:7" ht="14.25">
      <c r="A97" s="2">
        <v>7320</v>
      </c>
      <c r="B97" s="15" t="s">
        <v>44</v>
      </c>
      <c r="C97" s="102"/>
      <c r="D97" s="82"/>
      <c r="E97" s="101"/>
      <c r="F97" s="128"/>
      <c r="G97" s="9"/>
    </row>
    <row r="98" spans="1:7" s="11" customFormat="1" ht="14.25">
      <c r="A98" s="2">
        <v>7390</v>
      </c>
      <c r="B98" s="15" t="s">
        <v>68</v>
      </c>
      <c r="C98" s="102">
        <v>77864</v>
      </c>
      <c r="D98" s="82">
        <v>11506</v>
      </c>
      <c r="E98" s="101">
        <v>75000</v>
      </c>
      <c r="F98" s="128">
        <v>75000</v>
      </c>
      <c r="G98" s="13" t="s">
        <v>180</v>
      </c>
    </row>
    <row r="99" spans="1:7" ht="14.25">
      <c r="A99" s="10">
        <v>74</v>
      </c>
      <c r="B99" s="14" t="s">
        <v>46</v>
      </c>
      <c r="C99" s="73">
        <f>SUM(C100:C101)</f>
        <v>8700</v>
      </c>
      <c r="D99" s="83">
        <f>SUM(D100:D101)</f>
        <v>4400</v>
      </c>
      <c r="E99" s="95">
        <f>SUM(E100:E101)</f>
        <v>6000</v>
      </c>
      <c r="F99" s="123">
        <f>SUM(F100:F101)</f>
        <v>5000</v>
      </c>
      <c r="G99" s="9"/>
    </row>
    <row r="100" spans="1:7" ht="14.25">
      <c r="A100" s="2">
        <v>7400</v>
      </c>
      <c r="B100" s="15" t="s">
        <v>47</v>
      </c>
      <c r="C100" s="102">
        <v>8700</v>
      </c>
      <c r="D100" s="82">
        <v>4400</v>
      </c>
      <c r="E100" s="101">
        <v>6000</v>
      </c>
      <c r="F100" s="128">
        <v>5000</v>
      </c>
      <c r="G100" s="9" t="s">
        <v>181</v>
      </c>
    </row>
    <row r="101" spans="1:7" s="11" customFormat="1" ht="14.25">
      <c r="A101" s="2">
        <v>7430</v>
      </c>
      <c r="B101" s="17" t="s">
        <v>78</v>
      </c>
      <c r="C101" s="102"/>
      <c r="D101" s="82"/>
      <c r="E101" s="101"/>
      <c r="F101" s="128"/>
      <c r="G101" s="39"/>
    </row>
    <row r="102" spans="1:7" ht="14.25">
      <c r="A102" s="10">
        <v>75</v>
      </c>
      <c r="B102" s="14" t="s">
        <v>48</v>
      </c>
      <c r="C102" s="73">
        <f>C103</f>
        <v>30200</v>
      </c>
      <c r="D102" s="83">
        <f>D103</f>
        <v>26310</v>
      </c>
      <c r="E102" s="95">
        <f>E103</f>
        <v>33200</v>
      </c>
      <c r="F102" s="123">
        <f>F103</f>
        <v>30000</v>
      </c>
      <c r="G102" s="38"/>
    </row>
    <row r="103" spans="1:7" s="11" customFormat="1" ht="14.25">
      <c r="A103" s="2">
        <v>7500</v>
      </c>
      <c r="B103" s="15" t="s">
        <v>48</v>
      </c>
      <c r="C103" s="102">
        <v>30200</v>
      </c>
      <c r="D103" s="82">
        <v>26310</v>
      </c>
      <c r="E103" s="101">
        <v>33200</v>
      </c>
      <c r="F103" s="128">
        <v>30000</v>
      </c>
      <c r="G103" s="39"/>
    </row>
    <row r="104" spans="1:7" ht="14.25">
      <c r="A104" s="10">
        <v>77</v>
      </c>
      <c r="B104" s="14" t="s">
        <v>49</v>
      </c>
      <c r="C104" s="73">
        <f>SUM(C105:C109)</f>
        <v>4141</v>
      </c>
      <c r="D104" s="83">
        <f>SUM(D105:D109)</f>
        <v>419.91999999999996</v>
      </c>
      <c r="E104" s="95">
        <f>SUM(E105:E109)</f>
        <v>4000</v>
      </c>
      <c r="F104" s="123">
        <f>SUM(F105:F109)</f>
        <v>4000</v>
      </c>
      <c r="G104" s="38"/>
    </row>
    <row r="105" spans="1:7" ht="14.25">
      <c r="A105" s="2">
        <v>7710</v>
      </c>
      <c r="B105" s="15" t="s">
        <v>50</v>
      </c>
      <c r="C105" s="102">
        <v>0</v>
      </c>
      <c r="D105" s="82"/>
      <c r="E105" s="101"/>
      <c r="F105" s="128"/>
      <c r="G105" s="38"/>
    </row>
    <row r="106" spans="1:7" ht="14.25">
      <c r="A106" s="2">
        <v>7770</v>
      </c>
      <c r="B106" s="15" t="s">
        <v>51</v>
      </c>
      <c r="C106" s="102">
        <v>437</v>
      </c>
      <c r="D106" s="82">
        <v>141.6</v>
      </c>
      <c r="E106" s="101">
        <v>500</v>
      </c>
      <c r="F106" s="128">
        <v>500</v>
      </c>
      <c r="G106" s="38"/>
    </row>
    <row r="107" spans="1:7" ht="14.25">
      <c r="A107" s="2">
        <v>7790</v>
      </c>
      <c r="B107" s="15" t="s">
        <v>52</v>
      </c>
      <c r="C107" s="102"/>
      <c r="D107" s="82"/>
      <c r="E107" s="101"/>
      <c r="F107" s="128"/>
      <c r="G107" s="38"/>
    </row>
    <row r="108" spans="1:7" ht="14.25">
      <c r="A108" s="2">
        <v>7791</v>
      </c>
      <c r="B108" s="15" t="s">
        <v>53</v>
      </c>
      <c r="C108" s="102">
        <v>3704</v>
      </c>
      <c r="D108" s="82">
        <v>278.32</v>
      </c>
      <c r="E108" s="101">
        <v>3500</v>
      </c>
      <c r="F108" s="128">
        <v>3500</v>
      </c>
      <c r="G108" s="38" t="s">
        <v>182</v>
      </c>
    </row>
    <row r="109" spans="1:7" ht="14.25">
      <c r="A109" s="2">
        <v>7830</v>
      </c>
      <c r="B109" s="15" t="s">
        <v>88</v>
      </c>
      <c r="C109" s="102"/>
      <c r="D109" s="82"/>
      <c r="E109" s="101"/>
      <c r="F109" s="128"/>
      <c r="G109" s="38"/>
    </row>
    <row r="110" spans="1:7" ht="15" thickBot="1">
      <c r="A110" s="52"/>
      <c r="B110" s="56" t="s">
        <v>72</v>
      </c>
      <c r="C110" s="76">
        <f>C33+C40+C45+C48+C51+C53+C59+C64+C72+C76+C78+C83+C88+C95+C99+C102+C104</f>
        <v>396338</v>
      </c>
      <c r="D110" s="86">
        <f>D33+D40+D45+D48+D51+D53+D59+D64+D72+D76+D78+D83+D88+D95+D99+D102+D104</f>
        <v>128456.76999999999</v>
      </c>
      <c r="E110" s="97">
        <f>E33+E40+E45+E48+E51+E53+E59+E64+E72+E76+E78+E83+E88+E95+E99+E102+E104</f>
        <v>446700</v>
      </c>
      <c r="F110" s="124">
        <f>F33+F40+F45+F48+F51+F53+F59+F64+F72+F76+F78+F83+F88+F95+F99+F102+F104</f>
        <v>427000</v>
      </c>
      <c r="G110" s="55"/>
    </row>
    <row r="111" spans="1:7" s="5" customFormat="1" ht="15" thickTop="1">
      <c r="A111" s="47"/>
      <c r="B111" s="50"/>
      <c r="C111" s="77"/>
      <c r="D111" s="87"/>
      <c r="E111" s="98"/>
      <c r="F111" s="120"/>
      <c r="G111" s="58"/>
    </row>
    <row r="112" spans="1:7" ht="14.25">
      <c r="A112" s="1">
        <v>80</v>
      </c>
      <c r="B112" s="16" t="s">
        <v>54</v>
      </c>
      <c r="C112" s="74">
        <f>SUM(C113:C114)</f>
        <v>-79</v>
      </c>
      <c r="D112" s="85">
        <f>SUM(D113:D114)</f>
        <v>21.33</v>
      </c>
      <c r="E112" s="96">
        <f>SUM(E113:E114)</f>
        <v>0</v>
      </c>
      <c r="F112" s="122">
        <f>SUM(F113:F114)</f>
        <v>0</v>
      </c>
      <c r="G112" s="38"/>
    </row>
    <row r="113" spans="1:7" ht="14.25">
      <c r="A113" s="2">
        <v>8050</v>
      </c>
      <c r="B113" s="15" t="s">
        <v>55</v>
      </c>
      <c r="C113" s="102">
        <v>-79</v>
      </c>
      <c r="D113" s="82">
        <v>21.33</v>
      </c>
      <c r="E113" s="101"/>
      <c r="F113" s="128"/>
      <c r="G113" s="38"/>
    </row>
    <row r="114" spans="1:7" ht="14.25">
      <c r="A114" s="2">
        <v>8070</v>
      </c>
      <c r="B114" s="15" t="s">
        <v>56</v>
      </c>
      <c r="C114" s="102"/>
      <c r="D114" s="82"/>
      <c r="E114" s="101"/>
      <c r="F114" s="128"/>
      <c r="G114" s="38"/>
    </row>
    <row r="115" spans="1:7" s="5" customFormat="1" ht="14.25">
      <c r="A115" s="2"/>
      <c r="B115" s="16" t="s">
        <v>73</v>
      </c>
      <c r="C115" s="102">
        <f>SUM(C113:C114)</f>
        <v>-79</v>
      </c>
      <c r="D115" s="82">
        <f>SUM(D113:D114)</f>
        <v>21.33</v>
      </c>
      <c r="E115" s="101"/>
      <c r="F115" s="128"/>
      <c r="G115" s="40"/>
    </row>
    <row r="116" spans="1:7" ht="14.25">
      <c r="A116" s="1">
        <v>81</v>
      </c>
      <c r="B116" s="16" t="s">
        <v>57</v>
      </c>
      <c r="C116" s="74">
        <f>SUM(C117:C118)</f>
        <v>49</v>
      </c>
      <c r="D116" s="85">
        <f>SUM(D117:D118)</f>
        <v>20.33</v>
      </c>
      <c r="E116" s="96">
        <f>SUM(E117:E118)</f>
        <v>0</v>
      </c>
      <c r="F116" s="122">
        <f>SUM(F117:F118)</f>
        <v>0</v>
      </c>
      <c r="G116" s="38"/>
    </row>
    <row r="117" spans="1:7" ht="14.25">
      <c r="A117" s="2">
        <v>8150</v>
      </c>
      <c r="B117" s="15" t="s">
        <v>58</v>
      </c>
      <c r="C117" s="102">
        <v>49</v>
      </c>
      <c r="D117" s="82"/>
      <c r="E117" s="101"/>
      <c r="F117" s="128"/>
      <c r="G117" s="38"/>
    </row>
    <row r="118" spans="1:7" ht="14.25">
      <c r="A118" s="2">
        <v>8170</v>
      </c>
      <c r="B118" s="15" t="s">
        <v>59</v>
      </c>
      <c r="C118" s="102"/>
      <c r="D118" s="82">
        <v>20.33</v>
      </c>
      <c r="E118" s="101"/>
      <c r="F118" s="128"/>
      <c r="G118" s="38"/>
    </row>
    <row r="119" spans="1:7" ht="14.25">
      <c r="A119" s="2"/>
      <c r="B119" s="16" t="s">
        <v>74</v>
      </c>
      <c r="C119" s="74">
        <f>SUM(C117:C118)</f>
        <v>49</v>
      </c>
      <c r="D119" s="85">
        <f>SUM(D117:D118)</f>
        <v>20.33</v>
      </c>
      <c r="E119" s="101">
        <f>SUM(E117:E118)</f>
        <v>0</v>
      </c>
      <c r="F119" s="128">
        <f>SUM(F117:F118)</f>
        <v>0</v>
      </c>
      <c r="G119" s="38"/>
    </row>
    <row r="120" spans="1:7" ht="14.25">
      <c r="A120" s="3"/>
      <c r="B120" s="3"/>
      <c r="C120" s="102"/>
      <c r="D120" s="82"/>
      <c r="E120" s="101"/>
      <c r="F120" s="128"/>
      <c r="G120" s="38"/>
    </row>
    <row r="121" spans="1:7" ht="15" thickBot="1">
      <c r="A121" s="53"/>
      <c r="B121" s="56" t="s">
        <v>75</v>
      </c>
      <c r="C121" s="76">
        <f>SUM(C31-C110+C115-C119)</f>
        <v>-113541</v>
      </c>
      <c r="D121" s="86">
        <f>SUM(D31-D110+D115-D119)</f>
        <v>8334.26000000001</v>
      </c>
      <c r="E121" s="97">
        <f>E31-E110</f>
        <v>-125700</v>
      </c>
      <c r="F121" s="124">
        <f>F31-F110</f>
        <v>-121000</v>
      </c>
      <c r="G121" s="55"/>
    </row>
    <row r="122" ht="15" thickTop="1"/>
    <row r="124" ht="14.25">
      <c r="D124" s="163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2" r:id="rId1"/>
  <headerFooter>
    <oddHeader>&amp;C&amp;"-,Fet"&amp;14BUDSJETT RINDAL IL 2021</oddHeader>
    <oddFooter xml:space="preserve">&amp;CSide &amp;P av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3"/>
  <sheetViews>
    <sheetView zoomScalePageLayoutView="0" workbookViewId="0" topLeftCell="A1">
      <pane xSplit="2" ySplit="1" topLeftCell="C107" activePane="bottomRight" state="frozen"/>
      <selection pane="topLeft" activeCell="F6" sqref="F6"/>
      <selection pane="topRight" activeCell="F6" sqref="F6"/>
      <selection pane="bottomLeft" activeCell="F6" sqref="F6"/>
      <selection pane="bottomRight" activeCell="F121" sqref="F121"/>
    </sheetView>
  </sheetViews>
  <sheetFormatPr defaultColWidth="11.421875" defaultRowHeight="15"/>
  <cols>
    <col min="1" max="1" width="5.00390625" style="0" customWidth="1"/>
    <col min="2" max="2" width="40.421875" style="0" customWidth="1"/>
    <col min="3" max="3" width="14.421875" style="69" customWidth="1"/>
    <col min="4" max="4" width="13.421875" style="12" customWidth="1"/>
    <col min="5" max="5" width="14.421875" style="69" customWidth="1"/>
    <col min="6" max="6" width="14.421875" style="32" customWidth="1"/>
    <col min="7" max="7" width="34.57421875" style="0" customWidth="1"/>
  </cols>
  <sheetData>
    <row r="1" spans="1:7" ht="26.25" thickBot="1">
      <c r="A1" s="35" t="s">
        <v>196</v>
      </c>
      <c r="B1" s="37"/>
      <c r="C1" s="132" t="s">
        <v>122</v>
      </c>
      <c r="D1" s="80" t="s">
        <v>193</v>
      </c>
      <c r="E1" s="145" t="s">
        <v>124</v>
      </c>
      <c r="F1" s="91" t="s">
        <v>192</v>
      </c>
      <c r="G1" s="60" t="s">
        <v>115</v>
      </c>
    </row>
    <row r="2" spans="1:7" s="11" customFormat="1" ht="14.25">
      <c r="A2" s="22">
        <v>30</v>
      </c>
      <c r="B2" s="23" t="s">
        <v>0</v>
      </c>
      <c r="C2" s="71">
        <f>SUM(C3:C8)</f>
        <v>0</v>
      </c>
      <c r="D2" s="81">
        <f>SUM(D3:D8)</f>
        <v>0</v>
      </c>
      <c r="E2" s="92">
        <f>SUM(E3:E8)</f>
        <v>0</v>
      </c>
      <c r="F2" s="125">
        <f>SUM(F3:F8)</f>
        <v>0</v>
      </c>
      <c r="G2" s="59"/>
    </row>
    <row r="3" spans="1:7" ht="14.25">
      <c r="A3" s="2">
        <v>3000</v>
      </c>
      <c r="B3" s="15" t="s">
        <v>1</v>
      </c>
      <c r="C3" s="101"/>
      <c r="D3" s="105"/>
      <c r="E3" s="101"/>
      <c r="F3" s="121"/>
      <c r="G3" s="38"/>
    </row>
    <row r="4" spans="1:7" ht="14.25">
      <c r="A4" s="2">
        <v>3001</v>
      </c>
      <c r="B4" s="15" t="s">
        <v>8</v>
      </c>
      <c r="C4" s="101"/>
      <c r="D4" s="105"/>
      <c r="E4" s="101"/>
      <c r="F4" s="121"/>
      <c r="G4" s="38"/>
    </row>
    <row r="5" spans="1:7" ht="14.25">
      <c r="A5" s="2">
        <v>3002</v>
      </c>
      <c r="B5" s="15" t="s">
        <v>60</v>
      </c>
      <c r="C5" s="101"/>
      <c r="D5" s="105"/>
      <c r="E5" s="101"/>
      <c r="F5" s="121"/>
      <c r="G5" s="38"/>
    </row>
    <row r="6" spans="1:7" ht="14.25">
      <c r="A6" s="2">
        <v>3020</v>
      </c>
      <c r="B6" s="15" t="s">
        <v>2</v>
      </c>
      <c r="C6" s="101"/>
      <c r="D6" s="105"/>
      <c r="E6" s="101"/>
      <c r="F6" s="121"/>
      <c r="G6" s="38"/>
    </row>
    <row r="7" spans="1:7" ht="14.25">
      <c r="A7" s="2">
        <v>3030</v>
      </c>
      <c r="B7" s="15" t="s">
        <v>77</v>
      </c>
      <c r="C7" s="101"/>
      <c r="D7" s="105"/>
      <c r="E7" s="101"/>
      <c r="F7" s="121"/>
      <c r="G7" s="38"/>
    </row>
    <row r="8" spans="1:7" ht="14.25">
      <c r="A8" s="2">
        <v>3063</v>
      </c>
      <c r="B8" s="15" t="s">
        <v>85</v>
      </c>
      <c r="C8" s="101"/>
      <c r="D8" s="105"/>
      <c r="E8" s="101"/>
      <c r="F8" s="121"/>
      <c r="G8" s="38"/>
    </row>
    <row r="9" spans="1:7" s="11" customFormat="1" ht="14.25">
      <c r="A9" s="10">
        <v>32</v>
      </c>
      <c r="B9" s="14" t="s">
        <v>3</v>
      </c>
      <c r="C9" s="73">
        <f>SUM(C10:C15)</f>
        <v>0</v>
      </c>
      <c r="D9" s="83">
        <f>SUM(D10:D15)</f>
        <v>0</v>
      </c>
      <c r="E9" s="95">
        <f>SUM(E10:E15)</f>
        <v>0</v>
      </c>
      <c r="F9" s="123">
        <f>SUM(F10:F15)</f>
        <v>0</v>
      </c>
      <c r="G9" s="39"/>
    </row>
    <row r="10" spans="1:7" ht="14.25">
      <c r="A10" s="2">
        <v>3202</v>
      </c>
      <c r="B10" s="15" t="s">
        <v>6</v>
      </c>
      <c r="C10" s="101"/>
      <c r="D10" s="105"/>
      <c r="E10" s="101"/>
      <c r="F10" s="121"/>
      <c r="G10" s="38"/>
    </row>
    <row r="11" spans="1:7" ht="14.25">
      <c r="A11" s="2">
        <v>3203</v>
      </c>
      <c r="B11" s="15" t="s">
        <v>7</v>
      </c>
      <c r="C11" s="101"/>
      <c r="D11" s="105"/>
      <c r="E11" s="101"/>
      <c r="F11" s="121"/>
      <c r="G11" s="38"/>
    </row>
    <row r="12" spans="1:7" ht="14.25">
      <c r="A12" s="2">
        <v>3204</v>
      </c>
      <c r="B12" s="15" t="s">
        <v>9</v>
      </c>
      <c r="C12" s="101"/>
      <c r="D12" s="105"/>
      <c r="E12" s="101"/>
      <c r="F12" s="121"/>
      <c r="G12" s="38"/>
    </row>
    <row r="13" spans="1:7" ht="14.25">
      <c r="A13" s="2">
        <v>3205</v>
      </c>
      <c r="B13" s="15" t="s">
        <v>10</v>
      </c>
      <c r="C13" s="101"/>
      <c r="D13" s="105"/>
      <c r="E13" s="101"/>
      <c r="F13" s="121"/>
      <c r="G13" s="38"/>
    </row>
    <row r="14" spans="1:7" ht="14.25">
      <c r="A14" s="2">
        <v>3209</v>
      </c>
      <c r="B14" s="15" t="s">
        <v>69</v>
      </c>
      <c r="C14" s="150"/>
      <c r="D14" s="106"/>
      <c r="E14" s="101"/>
      <c r="F14" s="121"/>
      <c r="G14" s="38"/>
    </row>
    <row r="15" spans="1:7" ht="14.25">
      <c r="A15" s="2">
        <v>3210</v>
      </c>
      <c r="B15" s="15" t="s">
        <v>11</v>
      </c>
      <c r="C15" s="101"/>
      <c r="D15" s="105"/>
      <c r="E15" s="101"/>
      <c r="F15" s="121"/>
      <c r="G15" s="38"/>
    </row>
    <row r="16" spans="1:7" s="11" customFormat="1" ht="14.25">
      <c r="A16" s="10">
        <v>34</v>
      </c>
      <c r="B16" s="14" t="s">
        <v>12</v>
      </c>
      <c r="C16" s="73">
        <f>C17</f>
        <v>24554</v>
      </c>
      <c r="D16" s="83">
        <f>D17</f>
        <v>0</v>
      </c>
      <c r="E16" s="95">
        <f>E17</f>
        <v>0</v>
      </c>
      <c r="F16" s="123">
        <f>F17</f>
        <v>0</v>
      </c>
      <c r="G16" s="39"/>
    </row>
    <row r="17" spans="1:7" ht="14.25">
      <c r="A17" s="2">
        <v>3410</v>
      </c>
      <c r="B17" s="15" t="s">
        <v>13</v>
      </c>
      <c r="C17" s="101">
        <v>24554</v>
      </c>
      <c r="D17" s="105"/>
      <c r="E17" s="101"/>
      <c r="F17" s="121"/>
      <c r="G17" s="38" t="s">
        <v>183</v>
      </c>
    </row>
    <row r="18" spans="1:7" s="5" customFormat="1" ht="14.25">
      <c r="A18" s="10">
        <v>36</v>
      </c>
      <c r="B18" s="14" t="s">
        <v>104</v>
      </c>
      <c r="C18" s="74">
        <f>SUM(C19:C21)</f>
        <v>0</v>
      </c>
      <c r="D18" s="85">
        <f>SUM(D19:D21)</f>
        <v>300</v>
      </c>
      <c r="E18" s="96">
        <f>SUM(E19:E21)</f>
        <v>0</v>
      </c>
      <c r="F18" s="122">
        <f>SUM(F19:F21)</f>
        <v>0</v>
      </c>
      <c r="G18" s="40"/>
    </row>
    <row r="19" spans="1:7" ht="14.25">
      <c r="A19" s="2">
        <v>3600</v>
      </c>
      <c r="B19" s="15" t="s">
        <v>105</v>
      </c>
      <c r="C19" s="101"/>
      <c r="D19" s="105">
        <v>300</v>
      </c>
      <c r="E19" s="101"/>
      <c r="F19" s="121"/>
      <c r="G19" s="38"/>
    </row>
    <row r="20" spans="1:7" ht="14.25">
      <c r="A20" s="2">
        <v>3601</v>
      </c>
      <c r="B20" s="15" t="s">
        <v>106</v>
      </c>
      <c r="C20" s="101"/>
      <c r="D20" s="105"/>
      <c r="E20" s="101"/>
      <c r="F20" s="121"/>
      <c r="G20" s="38"/>
    </row>
    <row r="21" spans="1:7" ht="14.25">
      <c r="A21" s="2">
        <v>3605</v>
      </c>
      <c r="B21" s="15" t="s">
        <v>109</v>
      </c>
      <c r="C21" s="101"/>
      <c r="D21" s="105"/>
      <c r="E21" s="101"/>
      <c r="F21" s="121"/>
      <c r="G21" s="38"/>
    </row>
    <row r="22" spans="1:7" ht="14.25">
      <c r="A22" s="1">
        <v>39</v>
      </c>
      <c r="B22" s="16" t="s">
        <v>17</v>
      </c>
      <c r="C22" s="102">
        <f>SUM(C23:C30)</f>
        <v>0</v>
      </c>
      <c r="D22" s="82">
        <f>SUM(D23:D30)</f>
        <v>1400</v>
      </c>
      <c r="E22" s="101">
        <f>SUM(E23:E30)</f>
        <v>0</v>
      </c>
      <c r="F22" s="126">
        <f>SUM(F23:F30)</f>
        <v>0</v>
      </c>
      <c r="G22" s="38"/>
    </row>
    <row r="23" spans="1:7" ht="14.25">
      <c r="A23" s="8">
        <v>3900</v>
      </c>
      <c r="B23" s="17" t="s">
        <v>90</v>
      </c>
      <c r="C23" s="101"/>
      <c r="D23" s="105"/>
      <c r="E23" s="101"/>
      <c r="F23" s="121"/>
      <c r="G23" s="38"/>
    </row>
    <row r="24" spans="1:7" ht="14.25">
      <c r="A24" s="2">
        <v>3901</v>
      </c>
      <c r="B24" s="15" t="s">
        <v>15</v>
      </c>
      <c r="C24" s="101"/>
      <c r="D24" s="105"/>
      <c r="E24" s="101"/>
      <c r="F24" s="121"/>
      <c r="G24" s="38"/>
    </row>
    <row r="25" spans="1:7" ht="14.25">
      <c r="A25" s="2">
        <v>3902</v>
      </c>
      <c r="B25" s="15" t="s">
        <v>16</v>
      </c>
      <c r="C25" s="101"/>
      <c r="D25" s="105"/>
      <c r="E25" s="101"/>
      <c r="F25" s="121"/>
      <c r="G25" s="38"/>
    </row>
    <row r="26" spans="1:7" ht="14.25">
      <c r="A26" s="8">
        <v>3903</v>
      </c>
      <c r="B26" s="17" t="s">
        <v>89</v>
      </c>
      <c r="C26" s="101"/>
      <c r="D26" s="105"/>
      <c r="E26" s="101"/>
      <c r="F26" s="121"/>
      <c r="G26" s="38"/>
    </row>
    <row r="27" spans="1:7" ht="14.25">
      <c r="A27" s="2">
        <v>3904</v>
      </c>
      <c r="B27" s="19" t="s">
        <v>78</v>
      </c>
      <c r="C27" s="101"/>
      <c r="D27" s="105">
        <v>1400</v>
      </c>
      <c r="E27" s="101"/>
      <c r="F27" s="121"/>
      <c r="G27" s="38"/>
    </row>
    <row r="28" spans="1:7" ht="14.25">
      <c r="A28" s="2">
        <v>3909</v>
      </c>
      <c r="B28" s="15" t="s">
        <v>14</v>
      </c>
      <c r="C28" s="101"/>
      <c r="D28" s="105"/>
      <c r="E28" s="101"/>
      <c r="F28" s="121"/>
      <c r="G28" s="38"/>
    </row>
    <row r="29" spans="1:7" ht="14.25">
      <c r="A29" s="2">
        <v>3920</v>
      </c>
      <c r="B29" s="15" t="s">
        <v>4</v>
      </c>
      <c r="C29" s="101"/>
      <c r="D29" s="105"/>
      <c r="E29" s="101"/>
      <c r="F29" s="121"/>
      <c r="G29" s="38"/>
    </row>
    <row r="30" spans="1:7" ht="14.25">
      <c r="A30" s="2">
        <v>3930</v>
      </c>
      <c r="B30" s="15" t="s">
        <v>5</v>
      </c>
      <c r="C30" s="101"/>
      <c r="D30" s="105"/>
      <c r="E30" s="101"/>
      <c r="F30" s="121"/>
      <c r="G30" s="38"/>
    </row>
    <row r="31" spans="1:7" ht="15" thickBot="1">
      <c r="A31" s="52"/>
      <c r="B31" s="56" t="s">
        <v>71</v>
      </c>
      <c r="C31" s="76">
        <f>C2+C9+C16+C22+C18</f>
        <v>24554</v>
      </c>
      <c r="D31" s="86">
        <f>D2+D9+D16+D22+D18</f>
        <v>1700</v>
      </c>
      <c r="E31" s="76">
        <f>E2+E9+E16+E22+E18</f>
        <v>0</v>
      </c>
      <c r="F31" s="54">
        <f>F2+F9+F16+F22+F18</f>
        <v>0</v>
      </c>
      <c r="G31" s="55"/>
    </row>
    <row r="32" spans="1:7" ht="15" thickTop="1">
      <c r="A32" s="24"/>
      <c r="B32" s="50"/>
      <c r="C32" s="104"/>
      <c r="D32" s="107"/>
      <c r="E32" s="98"/>
      <c r="F32" s="120"/>
      <c r="G32" s="49"/>
    </row>
    <row r="33" spans="1:7" s="11" customFormat="1" ht="14.25">
      <c r="A33" s="10">
        <v>43</v>
      </c>
      <c r="B33" s="14" t="s">
        <v>95</v>
      </c>
      <c r="C33" s="95"/>
      <c r="D33" s="108"/>
      <c r="E33" s="95">
        <f>SUM(E34:E39)</f>
        <v>0</v>
      </c>
      <c r="F33" s="123">
        <f>SUM(F34:F39)</f>
        <v>0</v>
      </c>
      <c r="G33" s="39"/>
    </row>
    <row r="34" spans="1:7" ht="14.25">
      <c r="A34" s="2">
        <v>4300</v>
      </c>
      <c r="B34" s="15" t="s">
        <v>62</v>
      </c>
      <c r="C34" s="101"/>
      <c r="D34" s="105"/>
      <c r="E34" s="101"/>
      <c r="F34" s="121"/>
      <c r="G34" s="38"/>
    </row>
    <row r="35" spans="1:7" ht="14.25">
      <c r="A35" s="2">
        <v>4301</v>
      </c>
      <c r="B35" s="15" t="s">
        <v>61</v>
      </c>
      <c r="C35" s="101"/>
      <c r="D35" s="105"/>
      <c r="E35" s="101"/>
      <c r="F35" s="121"/>
      <c r="G35" s="38"/>
    </row>
    <row r="36" spans="1:7" ht="14.25">
      <c r="A36" s="2">
        <v>4330</v>
      </c>
      <c r="B36" s="15" t="s">
        <v>76</v>
      </c>
      <c r="C36" s="101"/>
      <c r="D36" s="105"/>
      <c r="E36" s="101"/>
      <c r="F36" s="121"/>
      <c r="G36" s="38"/>
    </row>
    <row r="37" spans="1:7" ht="14.25">
      <c r="A37" s="2">
        <v>4340</v>
      </c>
      <c r="B37" s="15" t="s">
        <v>18</v>
      </c>
      <c r="C37" s="101"/>
      <c r="D37" s="105"/>
      <c r="E37" s="101"/>
      <c r="F37" s="121"/>
      <c r="G37" s="38"/>
    </row>
    <row r="38" spans="1:7" ht="14.25">
      <c r="A38" s="2">
        <v>4341</v>
      </c>
      <c r="B38" s="15" t="s">
        <v>19</v>
      </c>
      <c r="C38" s="101"/>
      <c r="D38" s="105"/>
      <c r="E38" s="101"/>
      <c r="F38" s="121"/>
      <c r="G38" s="38"/>
    </row>
    <row r="39" spans="1:7" ht="14.25">
      <c r="A39" s="2">
        <v>4342</v>
      </c>
      <c r="B39" s="15" t="s">
        <v>64</v>
      </c>
      <c r="C39" s="101"/>
      <c r="D39" s="105"/>
      <c r="E39" s="101"/>
      <c r="F39" s="121"/>
      <c r="G39" s="38"/>
    </row>
    <row r="40" spans="1:7" s="11" customFormat="1" ht="14.25">
      <c r="A40" s="10">
        <v>45</v>
      </c>
      <c r="B40" s="14" t="s">
        <v>103</v>
      </c>
      <c r="C40" s="73">
        <f>SUM(C41:C44)</f>
        <v>7379</v>
      </c>
      <c r="D40" s="83">
        <f>SUM(D41:D44)</f>
        <v>18973.65</v>
      </c>
      <c r="E40" s="95">
        <f>SUM(E41:E44)</f>
        <v>7000</v>
      </c>
      <c r="F40" s="123">
        <f>SUM(F41:F44)</f>
        <v>8000</v>
      </c>
      <c r="G40" s="39"/>
    </row>
    <row r="41" spans="1:7" ht="14.25">
      <c r="A41" s="2">
        <v>4500</v>
      </c>
      <c r="B41" s="15" t="s">
        <v>70</v>
      </c>
      <c r="C41" s="101"/>
      <c r="D41" s="105"/>
      <c r="E41" s="101"/>
      <c r="F41" s="121"/>
      <c r="G41" s="38"/>
    </row>
    <row r="42" spans="1:8" ht="14.25">
      <c r="A42" s="2">
        <v>4510</v>
      </c>
      <c r="B42" s="19" t="s">
        <v>79</v>
      </c>
      <c r="C42" s="101">
        <v>7379</v>
      </c>
      <c r="D42" s="105">
        <v>18973.65</v>
      </c>
      <c r="E42" s="101">
        <v>7000</v>
      </c>
      <c r="F42" s="121">
        <v>8000</v>
      </c>
      <c r="G42" s="38" t="s">
        <v>184</v>
      </c>
      <c r="H42">
        <v>7000</v>
      </c>
    </row>
    <row r="43" spans="1:7" ht="14.25">
      <c r="A43" s="2">
        <v>4520</v>
      </c>
      <c r="B43" s="19" t="s">
        <v>80</v>
      </c>
      <c r="C43" s="101"/>
      <c r="D43" s="105"/>
      <c r="E43" s="101"/>
      <c r="F43" s="121"/>
      <c r="G43" s="38"/>
    </row>
    <row r="44" spans="1:7" ht="14.25">
      <c r="A44" s="2">
        <v>4531</v>
      </c>
      <c r="B44" s="19" t="s">
        <v>112</v>
      </c>
      <c r="C44" s="101"/>
      <c r="D44" s="105"/>
      <c r="E44" s="101"/>
      <c r="F44" s="121"/>
      <c r="G44" s="38"/>
    </row>
    <row r="45" spans="1:7" s="11" customFormat="1" ht="14.25">
      <c r="A45" s="10">
        <v>50</v>
      </c>
      <c r="B45" s="14" t="s">
        <v>20</v>
      </c>
      <c r="C45" s="73">
        <f>SUM(C46:C47)</f>
        <v>0</v>
      </c>
      <c r="D45" s="83">
        <f>SUM(D46:D47)</f>
        <v>0</v>
      </c>
      <c r="E45" s="95">
        <f>SUM(E46:E47)</f>
        <v>0</v>
      </c>
      <c r="F45" s="123">
        <f>SUM(F46:F47)</f>
        <v>0</v>
      </c>
      <c r="G45" s="39"/>
    </row>
    <row r="46" spans="1:7" ht="14.25">
      <c r="A46" s="2">
        <v>5000</v>
      </c>
      <c r="B46" s="15" t="s">
        <v>21</v>
      </c>
      <c r="C46" s="101"/>
      <c r="D46" s="105"/>
      <c r="E46" s="101"/>
      <c r="F46" s="121"/>
      <c r="G46" s="38"/>
    </row>
    <row r="47" spans="1:7" ht="14.25">
      <c r="A47" s="2">
        <v>5092</v>
      </c>
      <c r="B47" s="15" t="s">
        <v>108</v>
      </c>
      <c r="C47" s="101"/>
      <c r="D47" s="105"/>
      <c r="E47" s="101"/>
      <c r="F47" s="121"/>
      <c r="G47" s="38"/>
    </row>
    <row r="48" spans="1:7" s="11" customFormat="1" ht="14.25">
      <c r="A48" s="10">
        <v>55</v>
      </c>
      <c r="B48" s="14" t="s">
        <v>22</v>
      </c>
      <c r="C48" s="73">
        <f>SUM(C49:C50)</f>
        <v>0</v>
      </c>
      <c r="D48" s="83">
        <f>SUM(D49:D50)</f>
        <v>0</v>
      </c>
      <c r="E48" s="95">
        <f>SUM(E49:E50)</f>
        <v>0</v>
      </c>
      <c r="F48" s="123">
        <f>SUM(F49:F50)</f>
        <v>0</v>
      </c>
      <c r="G48" s="39"/>
    </row>
    <row r="49" spans="1:7" ht="14.25">
      <c r="A49" s="2">
        <v>5500</v>
      </c>
      <c r="B49" s="15" t="s">
        <v>22</v>
      </c>
      <c r="C49" s="101"/>
      <c r="D49" s="105"/>
      <c r="E49" s="101"/>
      <c r="F49" s="121"/>
      <c r="G49" s="38"/>
    </row>
    <row r="50" spans="1:7" ht="14.25">
      <c r="A50" s="2">
        <v>5990</v>
      </c>
      <c r="B50" s="15" t="s">
        <v>86</v>
      </c>
      <c r="C50" s="101"/>
      <c r="D50" s="105"/>
      <c r="E50" s="101"/>
      <c r="F50" s="121"/>
      <c r="G50" s="38"/>
    </row>
    <row r="51" spans="1:7" s="11" customFormat="1" ht="14.25">
      <c r="A51" s="10">
        <v>62</v>
      </c>
      <c r="B51" s="14" t="s">
        <v>96</v>
      </c>
      <c r="C51" s="73">
        <f>C52</f>
        <v>7761</v>
      </c>
      <c r="D51" s="83">
        <f>D52</f>
        <v>1299.02</v>
      </c>
      <c r="E51" s="95">
        <f>E52</f>
        <v>5000</v>
      </c>
      <c r="F51" s="123">
        <f>F52</f>
        <v>2000</v>
      </c>
      <c r="G51" s="39"/>
    </row>
    <row r="52" spans="1:8" ht="14.25">
      <c r="A52" s="2">
        <v>6250</v>
      </c>
      <c r="B52" s="15" t="s">
        <v>23</v>
      </c>
      <c r="C52" s="101">
        <v>7761</v>
      </c>
      <c r="D52" s="105">
        <v>1299.02</v>
      </c>
      <c r="E52" s="101">
        <v>5000</v>
      </c>
      <c r="F52" s="121">
        <v>2000</v>
      </c>
      <c r="G52" s="38" t="s">
        <v>185</v>
      </c>
      <c r="H52">
        <v>5000</v>
      </c>
    </row>
    <row r="53" spans="1:7" s="11" customFormat="1" ht="14.25">
      <c r="A53" s="10">
        <v>63</v>
      </c>
      <c r="B53" s="14" t="s">
        <v>97</v>
      </c>
      <c r="C53" s="73">
        <f>SUM(C54:C58)</f>
        <v>73541</v>
      </c>
      <c r="D53" s="83">
        <f>SUM(D54:D58)</f>
        <v>58633.35</v>
      </c>
      <c r="E53" s="95">
        <f>SUM(E54:E58)</f>
        <v>78000</v>
      </c>
      <c r="F53" s="123">
        <f>SUM(F54:F58)</f>
        <v>75000</v>
      </c>
      <c r="G53" s="39"/>
    </row>
    <row r="54" spans="1:7" ht="14.25">
      <c r="A54" s="2">
        <v>6300</v>
      </c>
      <c r="B54" s="15" t="s">
        <v>24</v>
      </c>
      <c r="C54" s="101"/>
      <c r="D54" s="105"/>
      <c r="E54" s="101"/>
      <c r="F54" s="121"/>
      <c r="G54" s="38"/>
    </row>
    <row r="55" spans="1:8" ht="14.25">
      <c r="A55" s="2">
        <v>6320</v>
      </c>
      <c r="B55" s="15" t="s">
        <v>25</v>
      </c>
      <c r="C55" s="101">
        <v>21265</v>
      </c>
      <c r="D55" s="105">
        <v>23150.35</v>
      </c>
      <c r="E55" s="101">
        <v>25000</v>
      </c>
      <c r="F55" s="121">
        <v>23000</v>
      </c>
      <c r="G55" s="38"/>
      <c r="H55">
        <v>25000</v>
      </c>
    </row>
    <row r="56" spans="1:8" ht="14.25">
      <c r="A56" s="2">
        <v>6340</v>
      </c>
      <c r="B56" s="15" t="s">
        <v>26</v>
      </c>
      <c r="C56" s="101">
        <v>53319</v>
      </c>
      <c r="D56" s="105">
        <v>34590</v>
      </c>
      <c r="E56" s="101">
        <v>50000</v>
      </c>
      <c r="F56" s="121">
        <v>50000</v>
      </c>
      <c r="G56" s="38"/>
      <c r="H56">
        <v>50000</v>
      </c>
    </row>
    <row r="57" spans="1:7" ht="14.25">
      <c r="A57" s="2">
        <v>6360</v>
      </c>
      <c r="B57" s="15" t="s">
        <v>120</v>
      </c>
      <c r="C57" s="101">
        <v>307</v>
      </c>
      <c r="D57" s="105">
        <v>893</v>
      </c>
      <c r="E57" s="101"/>
      <c r="F57" s="121"/>
      <c r="G57" s="38"/>
    </row>
    <row r="58" spans="1:8" ht="14.25">
      <c r="A58" s="2">
        <v>6390</v>
      </c>
      <c r="B58" s="15" t="s">
        <v>27</v>
      </c>
      <c r="C58" s="101">
        <v>-1350</v>
      </c>
      <c r="D58" s="105"/>
      <c r="E58" s="101">
        <v>3000</v>
      </c>
      <c r="F58" s="121">
        <v>2000</v>
      </c>
      <c r="G58" s="38"/>
      <c r="H58">
        <v>3000</v>
      </c>
    </row>
    <row r="59" spans="1:7" s="11" customFormat="1" ht="14.25">
      <c r="A59" s="10">
        <v>64</v>
      </c>
      <c r="B59" s="14" t="s">
        <v>101</v>
      </c>
      <c r="C59" s="73">
        <f>SUM(C60:C63)</f>
        <v>24286</v>
      </c>
      <c r="D59" s="83">
        <f>SUM(D60:D63)</f>
        <v>30636</v>
      </c>
      <c r="E59" s="95">
        <f>SUM(E60:E63)</f>
        <v>43000</v>
      </c>
      <c r="F59" s="123">
        <f>SUM(F60:F63)</f>
        <v>33000</v>
      </c>
      <c r="G59" s="39"/>
    </row>
    <row r="60" spans="1:8" ht="14.25">
      <c r="A60" s="2">
        <v>6400</v>
      </c>
      <c r="B60" s="15" t="s">
        <v>87</v>
      </c>
      <c r="C60" s="101">
        <v>21150</v>
      </c>
      <c r="D60" s="105">
        <v>23500</v>
      </c>
      <c r="E60" s="101">
        <v>40000</v>
      </c>
      <c r="F60" s="121">
        <v>30000</v>
      </c>
      <c r="G60" s="63" t="s">
        <v>186</v>
      </c>
      <c r="H60">
        <v>40000</v>
      </c>
    </row>
    <row r="61" spans="1:7" ht="14.25">
      <c r="A61" s="2">
        <v>6440</v>
      </c>
      <c r="B61" s="15" t="s">
        <v>28</v>
      </c>
      <c r="C61" s="101"/>
      <c r="D61" s="105"/>
      <c r="E61" s="101"/>
      <c r="F61" s="121"/>
      <c r="G61" s="38"/>
    </row>
    <row r="62" spans="1:7" ht="14.25">
      <c r="A62" s="2">
        <v>6470</v>
      </c>
      <c r="B62" s="15" t="s">
        <v>65</v>
      </c>
      <c r="C62" s="101"/>
      <c r="D62" s="105"/>
      <c r="E62" s="101"/>
      <c r="F62" s="121"/>
      <c r="G62" s="38"/>
    </row>
    <row r="63" spans="1:8" ht="14.25">
      <c r="A63" s="2">
        <v>6490</v>
      </c>
      <c r="B63" s="15" t="s">
        <v>29</v>
      </c>
      <c r="C63" s="101">
        <v>3136</v>
      </c>
      <c r="D63" s="105">
        <v>7136</v>
      </c>
      <c r="E63" s="101">
        <v>3000</v>
      </c>
      <c r="F63" s="121">
        <v>3000</v>
      </c>
      <c r="G63" s="38" t="s">
        <v>187</v>
      </c>
      <c r="H63">
        <v>3000</v>
      </c>
    </row>
    <row r="64" spans="1:7" s="11" customFormat="1" ht="14.25">
      <c r="A64" s="10">
        <v>65</v>
      </c>
      <c r="B64" s="14" t="s">
        <v>98</v>
      </c>
      <c r="C64" s="73">
        <f>SUM(C65:C71)</f>
        <v>926</v>
      </c>
      <c r="D64" s="83">
        <f>SUM(D65:D71)</f>
        <v>619.37</v>
      </c>
      <c r="E64" s="95">
        <f>SUM(E65:E71)</f>
        <v>25000</v>
      </c>
      <c r="F64" s="123">
        <f>SUM(F65:F71)</f>
        <v>12000</v>
      </c>
      <c r="G64" s="39"/>
    </row>
    <row r="65" spans="1:7" ht="14.25">
      <c r="A65" s="2">
        <v>6520</v>
      </c>
      <c r="B65" s="15" t="s">
        <v>30</v>
      </c>
      <c r="C65" s="101">
        <v>0</v>
      </c>
      <c r="D65" s="105">
        <v>0</v>
      </c>
      <c r="E65" s="101"/>
      <c r="F65" s="121"/>
      <c r="G65" s="38"/>
    </row>
    <row r="66" spans="1:7" ht="14.25">
      <c r="A66" s="2">
        <v>6550</v>
      </c>
      <c r="B66" s="15" t="s">
        <v>31</v>
      </c>
      <c r="C66" s="101"/>
      <c r="D66" s="105"/>
      <c r="E66" s="101"/>
      <c r="F66" s="121"/>
      <c r="G66" s="38"/>
    </row>
    <row r="67" spans="1:7" ht="14.25">
      <c r="A67" s="2">
        <v>6551</v>
      </c>
      <c r="B67" s="15" t="s">
        <v>111</v>
      </c>
      <c r="C67" s="101"/>
      <c r="D67" s="105"/>
      <c r="E67" s="101"/>
      <c r="F67" s="121"/>
      <c r="G67" s="38"/>
    </row>
    <row r="68" spans="1:7" ht="14.25">
      <c r="A68" s="2">
        <v>6552</v>
      </c>
      <c r="B68" s="19" t="s">
        <v>81</v>
      </c>
      <c r="C68" s="101"/>
      <c r="D68" s="105"/>
      <c r="E68" s="101"/>
      <c r="F68" s="121"/>
      <c r="G68" s="38"/>
    </row>
    <row r="69" spans="1:8" ht="14.25">
      <c r="A69" s="2">
        <v>6560</v>
      </c>
      <c r="B69" s="15" t="s">
        <v>32</v>
      </c>
      <c r="C69" s="101">
        <v>926</v>
      </c>
      <c r="D69" s="105">
        <v>619.37</v>
      </c>
      <c r="E69" s="101">
        <v>25000</v>
      </c>
      <c r="F69" s="121">
        <v>12000</v>
      </c>
      <c r="G69" s="38" t="s">
        <v>188</v>
      </c>
      <c r="H69">
        <v>25000</v>
      </c>
    </row>
    <row r="70" spans="1:7" ht="14.25">
      <c r="A70" s="2">
        <v>6561</v>
      </c>
      <c r="B70" s="15" t="s">
        <v>67</v>
      </c>
      <c r="C70" s="101"/>
      <c r="D70" s="105"/>
      <c r="E70" s="101"/>
      <c r="F70" s="121"/>
      <c r="G70" s="38"/>
    </row>
    <row r="71" spans="1:7" s="11" customFormat="1" ht="14.25">
      <c r="A71" s="2">
        <v>6570</v>
      </c>
      <c r="B71" s="15" t="s">
        <v>63</v>
      </c>
      <c r="C71" s="101"/>
      <c r="D71" s="105"/>
      <c r="E71" s="101"/>
      <c r="F71" s="121"/>
      <c r="G71" s="39"/>
    </row>
    <row r="72" spans="1:7" ht="14.25">
      <c r="A72" s="10">
        <v>66</v>
      </c>
      <c r="B72" s="14" t="s">
        <v>33</v>
      </c>
      <c r="C72" s="73">
        <f>C73+C74+C75</f>
        <v>103429</v>
      </c>
      <c r="D72" s="83">
        <f>D73+D74+D75</f>
        <v>40345.47</v>
      </c>
      <c r="E72" s="95">
        <f>E73+E74+E75</f>
        <v>49000</v>
      </c>
      <c r="F72" s="123">
        <f>F73+F74+F75</f>
        <v>112000</v>
      </c>
      <c r="G72" s="38"/>
    </row>
    <row r="73" spans="1:8" ht="14.25">
      <c r="A73" s="2">
        <v>6600</v>
      </c>
      <c r="B73" s="15" t="s">
        <v>34</v>
      </c>
      <c r="C73" s="101">
        <v>52250</v>
      </c>
      <c r="D73" s="105">
        <v>29918.53</v>
      </c>
      <c r="E73" s="101">
        <v>25000</v>
      </c>
      <c r="F73" s="121">
        <v>100000</v>
      </c>
      <c r="G73" s="38" t="s">
        <v>189</v>
      </c>
      <c r="H73">
        <v>25000</v>
      </c>
    </row>
    <row r="74" spans="1:8" ht="14.25">
      <c r="A74" s="2">
        <v>6620</v>
      </c>
      <c r="B74" s="15" t="s">
        <v>35</v>
      </c>
      <c r="C74" s="101">
        <v>3750</v>
      </c>
      <c r="D74" s="105">
        <v>3085.54</v>
      </c>
      <c r="E74" s="101">
        <v>4000</v>
      </c>
      <c r="F74" s="121">
        <v>2000</v>
      </c>
      <c r="G74" s="38"/>
      <c r="H74">
        <v>4000</v>
      </c>
    </row>
    <row r="75" spans="1:8" s="11" customFormat="1" ht="14.25">
      <c r="A75" s="2">
        <v>6640</v>
      </c>
      <c r="B75" s="19" t="s">
        <v>82</v>
      </c>
      <c r="C75" s="101">
        <v>47429</v>
      </c>
      <c r="D75" s="105">
        <v>7341.4</v>
      </c>
      <c r="E75" s="101">
        <v>20000</v>
      </c>
      <c r="F75" s="121">
        <v>10000</v>
      </c>
      <c r="G75" s="41" t="s">
        <v>190</v>
      </c>
      <c r="H75" s="11">
        <v>20000</v>
      </c>
    </row>
    <row r="76" spans="1:7" ht="14.25">
      <c r="A76" s="10">
        <v>67</v>
      </c>
      <c r="B76" s="14" t="s">
        <v>99</v>
      </c>
      <c r="C76" s="73">
        <f>C77</f>
        <v>0</v>
      </c>
      <c r="D76" s="83">
        <f>D77</f>
        <v>0</v>
      </c>
      <c r="E76" s="95">
        <f>E77</f>
        <v>0</v>
      </c>
      <c r="F76" s="123">
        <f>F77</f>
        <v>0</v>
      </c>
      <c r="G76" s="38"/>
    </row>
    <row r="77" spans="1:7" ht="14.25">
      <c r="A77" s="2">
        <v>6705</v>
      </c>
      <c r="B77" s="15" t="s">
        <v>36</v>
      </c>
      <c r="C77" s="101"/>
      <c r="D77" s="105"/>
      <c r="E77" s="101"/>
      <c r="F77" s="121"/>
      <c r="G77" s="38"/>
    </row>
    <row r="78" spans="1:7" ht="14.25">
      <c r="A78" s="10">
        <v>68</v>
      </c>
      <c r="B78" s="14" t="s">
        <v>100</v>
      </c>
      <c r="C78" s="73">
        <f>C79+C80+C81+C82</f>
        <v>0</v>
      </c>
      <c r="D78" s="83">
        <f>D79+D80+D81+D82</f>
        <v>0</v>
      </c>
      <c r="E78" s="95">
        <f>E79+E80+E81+E82</f>
        <v>0</v>
      </c>
      <c r="F78" s="123">
        <f>F79+F80+F81+F82</f>
        <v>0</v>
      </c>
      <c r="G78" s="38"/>
    </row>
    <row r="79" spans="1:7" ht="14.25">
      <c r="A79" s="2">
        <v>6800</v>
      </c>
      <c r="B79" s="15" t="s">
        <v>37</v>
      </c>
      <c r="C79" s="101"/>
      <c r="D79" s="105"/>
      <c r="E79" s="101"/>
      <c r="F79" s="121"/>
      <c r="G79" s="38"/>
    </row>
    <row r="80" spans="1:7" ht="14.25">
      <c r="A80" s="2">
        <v>6820</v>
      </c>
      <c r="B80" s="19" t="s">
        <v>83</v>
      </c>
      <c r="C80" s="101"/>
      <c r="D80" s="105"/>
      <c r="E80" s="101"/>
      <c r="F80" s="121"/>
      <c r="G80" s="38"/>
    </row>
    <row r="81" spans="1:7" ht="14.25">
      <c r="A81" s="8">
        <v>6840</v>
      </c>
      <c r="B81" s="17" t="s">
        <v>114</v>
      </c>
      <c r="C81" s="101"/>
      <c r="D81" s="105"/>
      <c r="E81" s="101"/>
      <c r="F81" s="121"/>
      <c r="G81" s="38"/>
    </row>
    <row r="82" spans="1:7" s="11" customFormat="1" ht="14.25">
      <c r="A82" s="2">
        <v>6860</v>
      </c>
      <c r="B82" s="15" t="s">
        <v>38</v>
      </c>
      <c r="C82" s="101"/>
      <c r="D82" s="105"/>
      <c r="E82" s="101"/>
      <c r="F82" s="121"/>
      <c r="G82" s="39"/>
    </row>
    <row r="83" spans="1:7" s="11" customFormat="1" ht="14.25">
      <c r="A83" s="10">
        <v>69</v>
      </c>
      <c r="B83" s="14" t="s">
        <v>39</v>
      </c>
      <c r="C83" s="73">
        <f>SUM(C84:C87)</f>
        <v>0</v>
      </c>
      <c r="D83" s="83">
        <f>SUM(D84:D87)</f>
        <v>0</v>
      </c>
      <c r="E83" s="95">
        <f>SUM(E84:E87)</f>
        <v>0</v>
      </c>
      <c r="F83" s="123">
        <f>SUM(F84:F87)</f>
        <v>0</v>
      </c>
      <c r="G83" s="39"/>
    </row>
    <row r="84" spans="1:7" s="11" customFormat="1" ht="14.25">
      <c r="A84" s="13">
        <v>6900</v>
      </c>
      <c r="B84" s="20" t="s">
        <v>113</v>
      </c>
      <c r="C84" s="95"/>
      <c r="D84" s="108"/>
      <c r="E84" s="96"/>
      <c r="F84" s="122"/>
      <c r="G84" s="39"/>
    </row>
    <row r="85" spans="1:7" ht="14.25">
      <c r="A85" s="13">
        <v>6907</v>
      </c>
      <c r="B85" s="20" t="s">
        <v>110</v>
      </c>
      <c r="C85" s="100"/>
      <c r="D85" s="109"/>
      <c r="E85" s="101"/>
      <c r="F85" s="121"/>
      <c r="G85" s="38"/>
    </row>
    <row r="86" spans="1:7" ht="14.25">
      <c r="A86" s="4">
        <v>6910</v>
      </c>
      <c r="B86" s="19" t="s">
        <v>39</v>
      </c>
      <c r="C86" s="101"/>
      <c r="D86" s="110"/>
      <c r="E86" s="101"/>
      <c r="F86" s="121"/>
      <c r="G86" s="38"/>
    </row>
    <row r="87" spans="1:7" s="11" customFormat="1" ht="14.25">
      <c r="A87" s="2">
        <v>6940</v>
      </c>
      <c r="B87" s="15" t="s">
        <v>40</v>
      </c>
      <c r="C87" s="101"/>
      <c r="D87" s="105"/>
      <c r="E87" s="101"/>
      <c r="F87" s="121"/>
      <c r="G87" s="39"/>
    </row>
    <row r="88" spans="1:7" ht="14.25">
      <c r="A88" s="10">
        <v>71</v>
      </c>
      <c r="B88" s="14" t="s">
        <v>41</v>
      </c>
      <c r="C88" s="73">
        <f>SUM(C89:C94)</f>
        <v>0</v>
      </c>
      <c r="D88" s="83">
        <f>SUM(D89:D94)</f>
        <v>0</v>
      </c>
      <c r="E88" s="95">
        <f>SUM(E89:E94)</f>
        <v>0</v>
      </c>
      <c r="F88" s="123">
        <f>SUM(F89:F94)</f>
        <v>0</v>
      </c>
      <c r="G88" s="38"/>
    </row>
    <row r="89" spans="1:7" ht="14.25">
      <c r="A89" s="2">
        <v>7100</v>
      </c>
      <c r="B89" s="15" t="s">
        <v>42</v>
      </c>
      <c r="C89" s="101"/>
      <c r="D89" s="105"/>
      <c r="E89" s="101"/>
      <c r="F89" s="121"/>
      <c r="G89" s="38"/>
    </row>
    <row r="90" spans="1:7" ht="14.25">
      <c r="A90" s="2">
        <v>7140</v>
      </c>
      <c r="B90" s="15" t="s">
        <v>43</v>
      </c>
      <c r="C90" s="101"/>
      <c r="D90" s="105"/>
      <c r="E90" s="101"/>
      <c r="F90" s="121"/>
      <c r="G90" s="38"/>
    </row>
    <row r="91" spans="1:7" ht="14.25">
      <c r="A91" s="2">
        <v>7141</v>
      </c>
      <c r="B91" s="19" t="s">
        <v>84</v>
      </c>
      <c r="C91" s="101"/>
      <c r="D91" s="105"/>
      <c r="E91" s="101"/>
      <c r="F91" s="121"/>
      <c r="G91" s="38"/>
    </row>
    <row r="92" spans="1:7" ht="14.25">
      <c r="A92" s="2">
        <v>7145</v>
      </c>
      <c r="B92" s="19" t="s">
        <v>116</v>
      </c>
      <c r="C92" s="101"/>
      <c r="D92" s="105"/>
      <c r="E92" s="101"/>
      <c r="F92" s="121"/>
      <c r="G92" s="38"/>
    </row>
    <row r="93" spans="1:7" ht="14.25">
      <c r="A93" s="2">
        <v>7150</v>
      </c>
      <c r="B93" s="19" t="s">
        <v>107</v>
      </c>
      <c r="C93" s="101"/>
      <c r="D93" s="105"/>
      <c r="E93" s="101"/>
      <c r="F93" s="121"/>
      <c r="G93" s="38"/>
    </row>
    <row r="94" spans="1:7" s="11" customFormat="1" ht="14.25">
      <c r="A94" s="2">
        <v>7190</v>
      </c>
      <c r="B94" s="15" t="s">
        <v>66</v>
      </c>
      <c r="C94" s="101"/>
      <c r="D94" s="105"/>
      <c r="E94" s="101"/>
      <c r="F94" s="121"/>
      <c r="G94" s="39"/>
    </row>
    <row r="95" spans="1:7" ht="14.25">
      <c r="A95" s="10">
        <v>73</v>
      </c>
      <c r="B95" s="14" t="s">
        <v>102</v>
      </c>
      <c r="C95" s="73">
        <f>C96+C97+C98</f>
        <v>0</v>
      </c>
      <c r="D95" s="83">
        <f>D96+D97+D98</f>
        <v>0</v>
      </c>
      <c r="E95" s="95">
        <f>E96+E97+E98</f>
        <v>0</v>
      </c>
      <c r="F95" s="123">
        <f>F96+F97+F98</f>
        <v>0</v>
      </c>
      <c r="G95" s="38"/>
    </row>
    <row r="96" spans="1:7" ht="14.25">
      <c r="A96" s="2">
        <v>7300</v>
      </c>
      <c r="B96" s="15" t="s">
        <v>45</v>
      </c>
      <c r="C96" s="101"/>
      <c r="D96" s="105"/>
      <c r="E96" s="101"/>
      <c r="F96" s="121"/>
      <c r="G96" s="38"/>
    </row>
    <row r="97" spans="1:7" ht="14.25">
      <c r="A97" s="2">
        <v>7320</v>
      </c>
      <c r="B97" s="15" t="s">
        <v>44</v>
      </c>
      <c r="C97" s="101"/>
      <c r="D97" s="105"/>
      <c r="E97" s="101"/>
      <c r="F97" s="121"/>
      <c r="G97" s="38"/>
    </row>
    <row r="98" spans="1:7" s="11" customFormat="1" ht="14.25">
      <c r="A98" s="2">
        <v>7390</v>
      </c>
      <c r="B98" s="15" t="s">
        <v>68</v>
      </c>
      <c r="C98" s="101"/>
      <c r="D98" s="105"/>
      <c r="E98" s="101"/>
      <c r="F98" s="121"/>
      <c r="G98" s="39"/>
    </row>
    <row r="99" spans="1:7" ht="14.25">
      <c r="A99" s="10">
        <v>74</v>
      </c>
      <c r="B99" s="14" t="s">
        <v>46</v>
      </c>
      <c r="C99" s="73">
        <f>SUM(C100:C101)</f>
        <v>0</v>
      </c>
      <c r="D99" s="83">
        <f>SUM(D100:D101)</f>
        <v>0</v>
      </c>
      <c r="E99" s="95">
        <f>SUM(E100:E101)</f>
        <v>0</v>
      </c>
      <c r="F99" s="123">
        <f>SUM(F100:F101)</f>
        <v>0</v>
      </c>
      <c r="G99" s="38"/>
    </row>
    <row r="100" spans="1:7" ht="14.25">
      <c r="A100" s="2">
        <v>7400</v>
      </c>
      <c r="B100" s="15" t="s">
        <v>47</v>
      </c>
      <c r="C100" s="101"/>
      <c r="D100" s="105"/>
      <c r="E100" s="101"/>
      <c r="F100" s="121"/>
      <c r="G100" s="38"/>
    </row>
    <row r="101" spans="1:7" s="11" customFormat="1" ht="14.25">
      <c r="A101" s="2">
        <v>7430</v>
      </c>
      <c r="B101" s="17" t="s">
        <v>78</v>
      </c>
      <c r="C101" s="101"/>
      <c r="D101" s="105"/>
      <c r="E101" s="101"/>
      <c r="F101" s="121"/>
      <c r="G101" s="39"/>
    </row>
    <row r="102" spans="1:7" ht="14.25">
      <c r="A102" s="10">
        <v>75</v>
      </c>
      <c r="B102" s="14" t="s">
        <v>48</v>
      </c>
      <c r="C102" s="73">
        <f>C103</f>
        <v>0</v>
      </c>
      <c r="D102" s="83">
        <f>D103</f>
        <v>0</v>
      </c>
      <c r="E102" s="95">
        <f>E103</f>
        <v>0</v>
      </c>
      <c r="F102" s="123">
        <f>F103</f>
        <v>0</v>
      </c>
      <c r="G102" s="38"/>
    </row>
    <row r="103" spans="1:7" s="11" customFormat="1" ht="14.25">
      <c r="A103" s="2">
        <v>7500</v>
      </c>
      <c r="B103" s="15" t="s">
        <v>48</v>
      </c>
      <c r="C103" s="101"/>
      <c r="D103" s="105"/>
      <c r="E103" s="101"/>
      <c r="F103" s="121"/>
      <c r="G103" s="39"/>
    </row>
    <row r="104" spans="1:7" ht="14.25">
      <c r="A104" s="10">
        <v>77</v>
      </c>
      <c r="B104" s="14" t="s">
        <v>49</v>
      </c>
      <c r="C104" s="73">
        <f>SUM(C105:C109)</f>
        <v>196</v>
      </c>
      <c r="D104" s="83">
        <f>SUM(D105:D109)</f>
        <v>301.11</v>
      </c>
      <c r="E104" s="95">
        <f>SUM(E105:E109)</f>
        <v>0</v>
      </c>
      <c r="F104" s="123">
        <f>SUM(F105:F109)</f>
        <v>0</v>
      </c>
      <c r="G104" s="38"/>
    </row>
    <row r="105" spans="1:7" ht="14.25">
      <c r="A105" s="2">
        <v>7710</v>
      </c>
      <c r="B105" s="15" t="s">
        <v>50</v>
      </c>
      <c r="C105" s="101"/>
      <c r="D105" s="105"/>
      <c r="E105" s="101"/>
      <c r="F105" s="121"/>
      <c r="G105" s="38"/>
    </row>
    <row r="106" spans="1:7" ht="14.25">
      <c r="A106" s="2">
        <v>7770</v>
      </c>
      <c r="B106" s="15" t="s">
        <v>51</v>
      </c>
      <c r="C106" s="101">
        <v>56</v>
      </c>
      <c r="D106" s="105"/>
      <c r="E106" s="101"/>
      <c r="F106" s="121"/>
      <c r="G106" s="38"/>
    </row>
    <row r="107" spans="1:7" ht="14.25">
      <c r="A107" s="2">
        <v>7790</v>
      </c>
      <c r="B107" s="15" t="s">
        <v>52</v>
      </c>
      <c r="C107" s="101"/>
      <c r="D107" s="105"/>
      <c r="E107" s="101"/>
      <c r="F107" s="121"/>
      <c r="G107" s="38"/>
    </row>
    <row r="108" spans="1:7" ht="14.25">
      <c r="A108" s="2">
        <v>7791</v>
      </c>
      <c r="B108" s="15" t="s">
        <v>53</v>
      </c>
      <c r="C108" s="101">
        <v>140</v>
      </c>
      <c r="D108" s="105">
        <v>301.11</v>
      </c>
      <c r="E108" s="101"/>
      <c r="F108" s="121"/>
      <c r="G108" s="38"/>
    </row>
    <row r="109" spans="1:7" ht="14.25">
      <c r="A109" s="2">
        <v>7830</v>
      </c>
      <c r="B109" s="15" t="s">
        <v>88</v>
      </c>
      <c r="C109" s="101"/>
      <c r="D109" s="105"/>
      <c r="E109" s="101"/>
      <c r="F109" s="121"/>
      <c r="G109" s="38"/>
    </row>
    <row r="110" spans="1:7" ht="15" thickBot="1">
      <c r="A110" s="52"/>
      <c r="B110" s="56" t="s">
        <v>72</v>
      </c>
      <c r="C110" s="76">
        <f>C33+C40+C45+C48+C51+C53+C59+C64+C72+C76+C78+C83+C88+C95+C99+C102+C104</f>
        <v>217518</v>
      </c>
      <c r="D110" s="86">
        <f>D33+D40+D45+D48+D51+D53+D59+D64+D72+D76+D78+D83+D88+D95+D99+D102+D104</f>
        <v>150807.96999999997</v>
      </c>
      <c r="E110" s="76">
        <f>E33+E40+E45+E48+E51+E53+E59+E64+E72+E76+E78+E83+E88+E95+E99+E102+E104</f>
        <v>207000</v>
      </c>
      <c r="F110" s="54">
        <f>F33+F40+F45+F48+F51+F53+F59+F64+F72+F76+F78+F83+F88+F95+F99+F102+F104</f>
        <v>242000</v>
      </c>
      <c r="G110" s="55"/>
    </row>
    <row r="111" spans="1:7" s="5" customFormat="1" ht="15" thickTop="1">
      <c r="A111" s="47"/>
      <c r="B111" s="50"/>
      <c r="C111" s="104"/>
      <c r="D111" s="107"/>
      <c r="E111" s="98"/>
      <c r="F111" s="120"/>
      <c r="G111" s="58"/>
    </row>
    <row r="112" spans="1:7" ht="14.25">
      <c r="A112" s="1">
        <v>80</v>
      </c>
      <c r="B112" s="16" t="s">
        <v>54</v>
      </c>
      <c r="C112" s="96"/>
      <c r="D112" s="111"/>
      <c r="E112" s="96">
        <f>SUM(E113:E114)</f>
        <v>0</v>
      </c>
      <c r="F112" s="122">
        <f>SUM(F113:F114)</f>
        <v>0</v>
      </c>
      <c r="G112" s="38"/>
    </row>
    <row r="113" spans="1:7" ht="14.25">
      <c r="A113" s="2">
        <v>8050</v>
      </c>
      <c r="B113" s="15" t="s">
        <v>55</v>
      </c>
      <c r="C113" s="101"/>
      <c r="D113" s="105"/>
      <c r="E113" s="101"/>
      <c r="F113" s="121"/>
      <c r="G113" s="38"/>
    </row>
    <row r="114" spans="1:7" ht="14.25">
      <c r="A114" s="2">
        <v>8070</v>
      </c>
      <c r="B114" s="15" t="s">
        <v>56</v>
      </c>
      <c r="C114" s="101"/>
      <c r="D114" s="105"/>
      <c r="E114" s="101"/>
      <c r="F114" s="121"/>
      <c r="G114" s="38"/>
    </row>
    <row r="115" spans="1:7" s="5" customFormat="1" ht="14.25">
      <c r="A115" s="2"/>
      <c r="B115" s="16" t="s">
        <v>73</v>
      </c>
      <c r="C115" s="101"/>
      <c r="D115" s="105"/>
      <c r="E115" s="101">
        <f>SUM(E113:E114)</f>
        <v>0</v>
      </c>
      <c r="F115" s="121">
        <f>SUM(F113:F114)</f>
        <v>0</v>
      </c>
      <c r="G115" s="40"/>
    </row>
    <row r="116" spans="1:7" ht="14.25">
      <c r="A116" s="1">
        <v>81</v>
      </c>
      <c r="B116" s="16" t="s">
        <v>57</v>
      </c>
      <c r="C116" s="96">
        <f>SUM(C117:C118)</f>
        <v>0</v>
      </c>
      <c r="D116" s="111">
        <f>SUM(D117:D118)</f>
        <v>11.53</v>
      </c>
      <c r="E116" s="96">
        <f>SUM(E117:E118)</f>
        <v>0</v>
      </c>
      <c r="F116" s="122">
        <f>SUM(F117:F118)</f>
        <v>0</v>
      </c>
      <c r="G116" s="38"/>
    </row>
    <row r="117" spans="1:7" ht="14.25">
      <c r="A117" s="2">
        <v>8150</v>
      </c>
      <c r="B117" s="15" t="s">
        <v>58</v>
      </c>
      <c r="C117" s="101"/>
      <c r="D117" s="105">
        <v>11.53</v>
      </c>
      <c r="E117" s="101"/>
      <c r="F117" s="121"/>
      <c r="G117" s="38"/>
    </row>
    <row r="118" spans="1:7" ht="14.25">
      <c r="A118" s="2">
        <v>8170</v>
      </c>
      <c r="B118" s="15" t="s">
        <v>59</v>
      </c>
      <c r="C118" s="101"/>
      <c r="D118" s="105"/>
      <c r="E118" s="101"/>
      <c r="F118" s="121"/>
      <c r="G118" s="38"/>
    </row>
    <row r="119" spans="1:7" ht="14.25">
      <c r="A119" s="2"/>
      <c r="B119" s="16" t="s">
        <v>74</v>
      </c>
      <c r="C119" s="101">
        <f>SUM(C117:C118)</f>
        <v>0</v>
      </c>
      <c r="D119" s="101">
        <f>SUM(D117:D118)</f>
        <v>11.53</v>
      </c>
      <c r="E119" s="101">
        <f>SUM(E117:E118)</f>
        <v>0</v>
      </c>
      <c r="F119" s="121">
        <f>SUM(F117:F118)</f>
        <v>0</v>
      </c>
      <c r="G119" s="38"/>
    </row>
    <row r="120" spans="1:7" ht="14.25">
      <c r="A120" s="3"/>
      <c r="B120" s="3"/>
      <c r="C120" s="101"/>
      <c r="D120" s="105"/>
      <c r="E120" s="101"/>
      <c r="F120" s="121"/>
      <c r="G120" s="38"/>
    </row>
    <row r="121" spans="1:8" ht="15" thickBot="1">
      <c r="A121" s="53"/>
      <c r="B121" s="56" t="s">
        <v>75</v>
      </c>
      <c r="C121" s="76">
        <f>SUM(C31-C110+C115-C119)</f>
        <v>-192964</v>
      </c>
      <c r="D121" s="86">
        <f>SUM(D31-D110+D115-D119)</f>
        <v>-149119.49999999997</v>
      </c>
      <c r="E121" s="97">
        <f>SUM(E31-E110+E115-E119)</f>
        <v>-207000</v>
      </c>
      <c r="F121" s="124">
        <f>SUM(F31-F110+F115-F119)</f>
        <v>-242000</v>
      </c>
      <c r="G121" s="55"/>
      <c r="H121">
        <f>SUM(H2:H120)</f>
        <v>207000</v>
      </c>
    </row>
    <row r="122" ht="15" thickTop="1"/>
    <row r="123" ht="14.25">
      <c r="C123" s="70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2" r:id="rId1"/>
  <headerFooter>
    <oddHeader>&amp;C&amp;"-,Fet"&amp;14BUDSJETT RINDAL IL 2021</oddHeader>
    <oddFooter xml:space="preserve">&amp;CSide &amp;P av 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zoomScalePageLayoutView="0" workbookViewId="0" topLeftCell="A1">
      <pane xSplit="2" ySplit="1" topLeftCell="C107" activePane="bottomRight" state="frozen"/>
      <selection pane="topLeft" activeCell="F6" sqref="F6"/>
      <selection pane="topRight" activeCell="F6" sqref="F6"/>
      <selection pane="bottomLeft" activeCell="F6" sqref="F6"/>
      <selection pane="bottomRight" activeCell="F125" sqref="F125"/>
    </sheetView>
  </sheetViews>
  <sheetFormatPr defaultColWidth="11.421875" defaultRowHeight="15"/>
  <cols>
    <col min="1" max="1" width="5.00390625" style="0" customWidth="1"/>
    <col min="2" max="2" width="38.8515625" style="0" customWidth="1"/>
    <col min="3" max="3" width="13.57421875" style="69" customWidth="1"/>
    <col min="4" max="4" width="13.57421875" style="12" customWidth="1"/>
    <col min="5" max="5" width="13.57421875" style="69" customWidth="1"/>
    <col min="6" max="6" width="13.57421875" style="32" customWidth="1"/>
    <col min="7" max="7" width="42.140625" style="0" customWidth="1"/>
    <col min="9" max="13" width="11.421875" style="0" customWidth="1"/>
  </cols>
  <sheetData>
    <row r="1" spans="1:6" ht="26.25" thickBot="1">
      <c r="A1" s="35" t="s">
        <v>197</v>
      </c>
      <c r="B1" s="37"/>
      <c r="C1" s="132" t="s">
        <v>122</v>
      </c>
      <c r="D1" s="80" t="s">
        <v>193</v>
      </c>
      <c r="E1" s="145" t="s">
        <v>124</v>
      </c>
      <c r="F1" s="91" t="s">
        <v>192</v>
      </c>
    </row>
    <row r="2" spans="1:6" s="11" customFormat="1" ht="14.25">
      <c r="A2" s="22">
        <v>30</v>
      </c>
      <c r="B2" s="23" t="s">
        <v>0</v>
      </c>
      <c r="C2" s="71">
        <f>SUM(C3:C8)</f>
        <v>0</v>
      </c>
      <c r="D2" s="81">
        <f>SUM(D3:D8)</f>
        <v>0</v>
      </c>
      <c r="E2" s="71">
        <f>SUM(E3:E8)</f>
        <v>0</v>
      </c>
      <c r="F2" s="26">
        <f>SUM(F3:F8)</f>
        <v>0</v>
      </c>
    </row>
    <row r="3" spans="1:6" ht="14.25">
      <c r="A3" s="2">
        <v>3000</v>
      </c>
      <c r="B3" s="15" t="s">
        <v>1</v>
      </c>
      <c r="C3" s="102"/>
      <c r="D3" s="112"/>
      <c r="E3" s="102"/>
      <c r="F3" s="33"/>
    </row>
    <row r="4" spans="1:6" ht="14.25">
      <c r="A4" s="2">
        <v>3001</v>
      </c>
      <c r="B4" s="15" t="s">
        <v>8</v>
      </c>
      <c r="C4" s="102"/>
      <c r="D4" s="112"/>
      <c r="E4" s="102"/>
      <c r="F4" s="33"/>
    </row>
    <row r="5" spans="1:6" ht="14.25">
      <c r="A5" s="2">
        <v>3002</v>
      </c>
      <c r="B5" s="15" t="s">
        <v>60</v>
      </c>
      <c r="C5" s="102"/>
      <c r="D5" s="112"/>
      <c r="E5" s="102"/>
      <c r="F5" s="33"/>
    </row>
    <row r="6" spans="1:6" ht="14.25">
      <c r="A6" s="2">
        <v>3020</v>
      </c>
      <c r="B6" s="15" t="s">
        <v>2</v>
      </c>
      <c r="C6" s="102"/>
      <c r="D6" s="112"/>
      <c r="E6" s="102"/>
      <c r="F6" s="33"/>
    </row>
    <row r="7" spans="1:6" ht="14.25">
      <c r="A7" s="2">
        <v>3030</v>
      </c>
      <c r="B7" s="15" t="s">
        <v>77</v>
      </c>
      <c r="C7" s="102"/>
      <c r="D7" s="112"/>
      <c r="E7" s="102"/>
      <c r="F7" s="33"/>
    </row>
    <row r="8" spans="1:6" ht="14.25">
      <c r="A8" s="2">
        <v>3063</v>
      </c>
      <c r="B8" s="15" t="s">
        <v>85</v>
      </c>
      <c r="C8" s="102"/>
      <c r="D8" s="112"/>
      <c r="E8" s="102"/>
      <c r="F8" s="33"/>
    </row>
    <row r="9" spans="1:6" s="11" customFormat="1" ht="14.25">
      <c r="A9" s="10">
        <v>32</v>
      </c>
      <c r="B9" s="14" t="s">
        <v>3</v>
      </c>
      <c r="C9" s="73">
        <f>SUM(C10:C15)</f>
        <v>527956</v>
      </c>
      <c r="D9" s="83">
        <f>SUM(D10:D15)</f>
        <v>0</v>
      </c>
      <c r="E9" s="73">
        <f>SUM(E10:E15)</f>
        <v>475000</v>
      </c>
      <c r="F9" s="28">
        <f>SUM(F10:F15)</f>
        <v>475000</v>
      </c>
    </row>
    <row r="10" spans="1:6" ht="14.25">
      <c r="A10" s="2">
        <v>3202</v>
      </c>
      <c r="B10" s="15" t="s">
        <v>6</v>
      </c>
      <c r="C10" s="102"/>
      <c r="D10" s="112"/>
      <c r="E10" s="102"/>
      <c r="F10" s="33"/>
    </row>
    <row r="11" spans="1:6" ht="14.25">
      <c r="A11" s="2">
        <v>3203</v>
      </c>
      <c r="B11" s="15" t="s">
        <v>7</v>
      </c>
      <c r="C11" s="102"/>
      <c r="D11" s="112"/>
      <c r="E11" s="102"/>
      <c r="F11" s="33"/>
    </row>
    <row r="12" spans="1:6" ht="14.25">
      <c r="A12" s="2">
        <v>3204</v>
      </c>
      <c r="B12" s="15" t="s">
        <v>9</v>
      </c>
      <c r="C12" s="102"/>
      <c r="D12" s="112"/>
      <c r="E12" s="102"/>
      <c r="F12" s="33"/>
    </row>
    <row r="13" spans="1:7" ht="14.25">
      <c r="A13" s="2">
        <v>3205</v>
      </c>
      <c r="B13" s="15" t="s">
        <v>10</v>
      </c>
      <c r="C13" s="102">
        <v>466550</v>
      </c>
      <c r="D13" s="112"/>
      <c r="E13" s="102">
        <v>425000</v>
      </c>
      <c r="F13" s="33">
        <v>425000</v>
      </c>
      <c r="G13" t="s">
        <v>125</v>
      </c>
    </row>
    <row r="14" spans="1:6" ht="14.25">
      <c r="A14" s="2">
        <v>3209</v>
      </c>
      <c r="B14" s="15" t="s">
        <v>69</v>
      </c>
      <c r="C14" s="102"/>
      <c r="D14" s="112"/>
      <c r="E14" s="102"/>
      <c r="F14" s="33"/>
    </row>
    <row r="15" spans="1:6" ht="14.25">
      <c r="A15" s="2">
        <v>3210</v>
      </c>
      <c r="B15" s="15" t="s">
        <v>11</v>
      </c>
      <c r="C15" s="102">
        <v>61406</v>
      </c>
      <c r="D15" s="112"/>
      <c r="E15" s="102">
        <v>50000</v>
      </c>
      <c r="F15" s="33">
        <v>50000</v>
      </c>
    </row>
    <row r="16" spans="1:6" s="11" customFormat="1" ht="14.25">
      <c r="A16" s="10">
        <v>34</v>
      </c>
      <c r="B16" s="14" t="s">
        <v>12</v>
      </c>
      <c r="C16" s="73">
        <f>C17</f>
        <v>0</v>
      </c>
      <c r="D16" s="83">
        <f>D17</f>
        <v>148400</v>
      </c>
      <c r="E16" s="73">
        <f>E17</f>
        <v>0</v>
      </c>
      <c r="F16" s="28">
        <f>F17</f>
        <v>0</v>
      </c>
    </row>
    <row r="17" spans="1:6" ht="14.25">
      <c r="A17" s="2">
        <v>3410</v>
      </c>
      <c r="B17" s="15" t="s">
        <v>13</v>
      </c>
      <c r="C17" s="102"/>
      <c r="D17" s="112">
        <v>148400</v>
      </c>
      <c r="E17" s="102"/>
      <c r="F17" s="33"/>
    </row>
    <row r="18" spans="1:6" s="5" customFormat="1" ht="14.25">
      <c r="A18" s="10">
        <v>36</v>
      </c>
      <c r="B18" s="14" t="s">
        <v>104</v>
      </c>
      <c r="C18" s="74">
        <f>SUM(C19:C21)</f>
        <v>0</v>
      </c>
      <c r="D18" s="85">
        <f>SUM(D19:D21)</f>
        <v>0</v>
      </c>
      <c r="E18" s="74">
        <f>SUM(E19:E21)</f>
        <v>0</v>
      </c>
      <c r="F18" s="29">
        <f>SUM(F19:F21)</f>
        <v>0</v>
      </c>
    </row>
    <row r="19" spans="1:6" ht="14.25">
      <c r="A19" s="2">
        <v>3600</v>
      </c>
      <c r="B19" s="15" t="s">
        <v>105</v>
      </c>
      <c r="C19" s="102"/>
      <c r="D19" s="112"/>
      <c r="E19" s="102"/>
      <c r="F19" s="33"/>
    </row>
    <row r="20" spans="1:6" ht="14.25">
      <c r="A20" s="2">
        <v>3601</v>
      </c>
      <c r="B20" s="15" t="s">
        <v>106</v>
      </c>
      <c r="C20" s="102"/>
      <c r="D20" s="112"/>
      <c r="E20" s="102"/>
      <c r="F20" s="33"/>
    </row>
    <row r="21" spans="1:6" ht="14.25">
      <c r="A21" s="2">
        <v>3605</v>
      </c>
      <c r="B21" s="15" t="s">
        <v>109</v>
      </c>
      <c r="C21" s="102"/>
      <c r="D21" s="112"/>
      <c r="E21" s="102"/>
      <c r="F21" s="33"/>
    </row>
    <row r="22" spans="1:6" ht="14.25">
      <c r="A22" s="1">
        <v>39</v>
      </c>
      <c r="B22" s="16" t="s">
        <v>17</v>
      </c>
      <c r="C22" s="74">
        <f>SUM(C23:C30)</f>
        <v>25000</v>
      </c>
      <c r="D22" s="85">
        <f>SUM(D23:D30)</f>
        <v>73324</v>
      </c>
      <c r="E22" s="74">
        <f>SUM(E23:E30)</f>
        <v>25000</v>
      </c>
      <c r="F22" s="29">
        <f>SUM(F23:F30)</f>
        <v>25000</v>
      </c>
    </row>
    <row r="23" spans="1:6" ht="14.25">
      <c r="A23" s="8">
        <v>3900</v>
      </c>
      <c r="B23" s="17" t="s">
        <v>90</v>
      </c>
      <c r="C23" s="102"/>
      <c r="D23" s="112"/>
      <c r="E23" s="102"/>
      <c r="F23" s="33"/>
    </row>
    <row r="24" spans="1:6" ht="14.25">
      <c r="A24" s="2">
        <v>3901</v>
      </c>
      <c r="B24" s="15" t="s">
        <v>15</v>
      </c>
      <c r="C24" s="102"/>
      <c r="D24" s="112"/>
      <c r="E24" s="102"/>
      <c r="F24" s="33"/>
    </row>
    <row r="25" spans="1:6" ht="14.25">
      <c r="A25" s="2">
        <v>3902</v>
      </c>
      <c r="B25" s="15" t="s">
        <v>16</v>
      </c>
      <c r="C25" s="102"/>
      <c r="D25" s="112"/>
      <c r="E25" s="102"/>
      <c r="F25" s="33"/>
    </row>
    <row r="26" spans="1:6" ht="14.25">
      <c r="A26" s="2">
        <v>3903</v>
      </c>
      <c r="B26" s="21" t="s">
        <v>89</v>
      </c>
      <c r="C26" s="102"/>
      <c r="D26" s="112"/>
      <c r="E26" s="102"/>
      <c r="F26" s="33"/>
    </row>
    <row r="27" spans="1:7" ht="14.25">
      <c r="A27" s="2">
        <v>3904</v>
      </c>
      <c r="B27" s="19" t="s">
        <v>78</v>
      </c>
      <c r="C27" s="102">
        <v>25000</v>
      </c>
      <c r="D27" s="112">
        <v>73324</v>
      </c>
      <c r="E27" s="102">
        <v>25000</v>
      </c>
      <c r="F27" s="33">
        <v>25000</v>
      </c>
      <c r="G27" t="s">
        <v>126</v>
      </c>
    </row>
    <row r="28" spans="1:6" ht="14.25">
      <c r="A28" s="2">
        <v>3909</v>
      </c>
      <c r="B28" s="15" t="s">
        <v>14</v>
      </c>
      <c r="C28" s="151"/>
      <c r="D28" s="113"/>
      <c r="E28" s="102"/>
      <c r="F28" s="33"/>
    </row>
    <row r="29" spans="1:6" ht="14.25">
      <c r="A29" s="2">
        <v>3920</v>
      </c>
      <c r="B29" s="15" t="s">
        <v>4</v>
      </c>
      <c r="C29" s="102"/>
      <c r="D29" s="112"/>
      <c r="E29" s="102"/>
      <c r="F29" s="33"/>
    </row>
    <row r="30" spans="1:6" ht="14.25">
      <c r="A30" s="2">
        <v>3930</v>
      </c>
      <c r="B30" s="15" t="s">
        <v>5</v>
      </c>
      <c r="C30" s="102"/>
      <c r="D30" s="112"/>
      <c r="E30" s="102"/>
      <c r="F30" s="33"/>
    </row>
    <row r="31" spans="1:6" ht="15" thickBot="1">
      <c r="A31" s="52"/>
      <c r="B31" s="56" t="s">
        <v>71</v>
      </c>
      <c r="C31" s="74">
        <f>C2+C9+C16+C22+C18</f>
        <v>552956</v>
      </c>
      <c r="D31" s="85">
        <f>D2+D9+D16+D22+D18</f>
        <v>221724</v>
      </c>
      <c r="E31" s="74">
        <f>E2+E9+E16+E22+E18</f>
        <v>500000</v>
      </c>
      <c r="F31" s="29">
        <f>F2+F9+F16+F22+F18</f>
        <v>500000</v>
      </c>
    </row>
    <row r="32" spans="1:6" ht="15" thickTop="1">
      <c r="A32" s="24"/>
      <c r="B32" s="50"/>
      <c r="C32" s="102"/>
      <c r="D32" s="112"/>
      <c r="E32" s="74"/>
      <c r="F32" s="29"/>
    </row>
    <row r="33" spans="1:6" s="11" customFormat="1" ht="14.25">
      <c r="A33" s="10">
        <v>43</v>
      </c>
      <c r="B33" s="14" t="s">
        <v>95</v>
      </c>
      <c r="C33" s="73">
        <f>SUM(C34:C39)</f>
        <v>44395.13</v>
      </c>
      <c r="D33" s="83">
        <f>SUM(D34:D39)</f>
        <v>0</v>
      </c>
      <c r="E33" s="73">
        <f>SUM(E34:E39)</f>
        <v>50000</v>
      </c>
      <c r="F33" s="28">
        <f>SUM(F34:F39)</f>
        <v>50000</v>
      </c>
    </row>
    <row r="34" spans="1:6" ht="14.25">
      <c r="A34" s="2">
        <v>4300</v>
      </c>
      <c r="B34" s="15" t="s">
        <v>62</v>
      </c>
      <c r="C34" s="102"/>
      <c r="D34" s="112"/>
      <c r="E34" s="102"/>
      <c r="F34" s="33"/>
    </row>
    <row r="35" spans="1:6" ht="14.25">
      <c r="A35" s="2">
        <v>4301</v>
      </c>
      <c r="B35" s="15" t="s">
        <v>61</v>
      </c>
      <c r="C35" s="102"/>
      <c r="D35" s="112"/>
      <c r="E35" s="102"/>
      <c r="F35" s="33"/>
    </row>
    <row r="36" spans="1:6" ht="14.25">
      <c r="A36" s="2">
        <v>4330</v>
      </c>
      <c r="B36" s="15" t="s">
        <v>76</v>
      </c>
      <c r="C36" s="102"/>
      <c r="D36" s="112"/>
      <c r="E36" s="102"/>
      <c r="F36" s="33"/>
    </row>
    <row r="37" spans="1:6" ht="14.25">
      <c r="A37" s="2">
        <v>4340</v>
      </c>
      <c r="B37" s="15" t="s">
        <v>18</v>
      </c>
      <c r="C37" s="102">
        <v>44395.13</v>
      </c>
      <c r="D37" s="112"/>
      <c r="E37" s="102">
        <v>50000</v>
      </c>
      <c r="F37" s="33">
        <v>50000</v>
      </c>
    </row>
    <row r="38" spans="1:6" ht="14.25">
      <c r="A38" s="2">
        <v>4341</v>
      </c>
      <c r="B38" s="15" t="s">
        <v>19</v>
      </c>
      <c r="C38" s="102"/>
      <c r="D38" s="112"/>
      <c r="E38" s="102"/>
      <c r="F38" s="33"/>
    </row>
    <row r="39" spans="1:6" ht="14.25">
      <c r="A39" s="2">
        <v>4342</v>
      </c>
      <c r="B39" s="15" t="s">
        <v>64</v>
      </c>
      <c r="C39" s="102"/>
      <c r="D39" s="112"/>
      <c r="E39" s="102"/>
      <c r="F39" s="33"/>
    </row>
    <row r="40" spans="1:6" s="11" customFormat="1" ht="14.25">
      <c r="A40" s="10">
        <v>45</v>
      </c>
      <c r="B40" s="14" t="s">
        <v>103</v>
      </c>
      <c r="C40" s="73">
        <f>SUM(C41:C43)</f>
        <v>42497</v>
      </c>
      <c r="D40" s="83">
        <f>SUM(D41:D43)</f>
        <v>0</v>
      </c>
      <c r="E40" s="73">
        <f>SUM(E41:E43)</f>
        <v>50000</v>
      </c>
      <c r="F40" s="28">
        <f>SUM(F41:F43)</f>
        <v>50000</v>
      </c>
    </row>
    <row r="41" spans="1:6" ht="14.25">
      <c r="A41" s="2">
        <v>4500</v>
      </c>
      <c r="B41" s="15" t="s">
        <v>70</v>
      </c>
      <c r="C41" s="102"/>
      <c r="D41" s="112"/>
      <c r="E41" s="102"/>
      <c r="F41" s="33"/>
    </row>
    <row r="42" spans="1:6" ht="14.25">
      <c r="A42" s="2">
        <v>4510</v>
      </c>
      <c r="B42" s="19" t="s">
        <v>79</v>
      </c>
      <c r="C42" s="102"/>
      <c r="D42" s="112"/>
      <c r="E42" s="102"/>
      <c r="F42" s="33"/>
    </row>
    <row r="43" spans="1:7" ht="14.25">
      <c r="A43" s="2">
        <v>4520</v>
      </c>
      <c r="B43" s="19" t="s">
        <v>80</v>
      </c>
      <c r="C43" s="102">
        <v>42497</v>
      </c>
      <c r="D43" s="112"/>
      <c r="E43" s="102">
        <v>50000</v>
      </c>
      <c r="F43" s="33">
        <v>50000</v>
      </c>
      <c r="G43" t="s">
        <v>127</v>
      </c>
    </row>
    <row r="44" spans="1:7" ht="14.25">
      <c r="A44" s="2">
        <v>4531</v>
      </c>
      <c r="B44" s="19" t="s">
        <v>112</v>
      </c>
      <c r="C44" s="102"/>
      <c r="D44" s="112"/>
      <c r="E44" s="102"/>
      <c r="F44" s="33"/>
      <c r="G44" s="11"/>
    </row>
    <row r="45" spans="1:7" s="11" customFormat="1" ht="14.25">
      <c r="A45" s="10">
        <v>50</v>
      </c>
      <c r="B45" s="14" t="s">
        <v>20</v>
      </c>
      <c r="C45" s="73">
        <f>SUM(C46:C47)</f>
        <v>142837.5</v>
      </c>
      <c r="D45" s="83">
        <f>SUM(D46:D47)</f>
        <v>0</v>
      </c>
      <c r="E45" s="73">
        <f>SUM(E46:E47)</f>
        <v>150000</v>
      </c>
      <c r="F45" s="28">
        <f>SUM(F46:F47)</f>
        <v>150000</v>
      </c>
      <c r="G45"/>
    </row>
    <row r="46" spans="1:6" ht="14.25">
      <c r="A46" s="2">
        <v>5000</v>
      </c>
      <c r="B46" s="15" t="s">
        <v>21</v>
      </c>
      <c r="C46" s="102">
        <v>142837.5</v>
      </c>
      <c r="D46" s="112"/>
      <c r="E46" s="102">
        <v>150000</v>
      </c>
      <c r="F46" s="33">
        <v>150000</v>
      </c>
    </row>
    <row r="47" spans="1:7" ht="14.25">
      <c r="A47" s="2">
        <v>5092</v>
      </c>
      <c r="B47" s="15" t="s">
        <v>108</v>
      </c>
      <c r="C47" s="102"/>
      <c r="D47" s="112"/>
      <c r="E47" s="102"/>
      <c r="F47" s="33"/>
      <c r="G47" s="11"/>
    </row>
    <row r="48" spans="1:7" s="11" customFormat="1" ht="14.25">
      <c r="A48" s="10">
        <v>55</v>
      </c>
      <c r="B48" s="14" t="s">
        <v>22</v>
      </c>
      <c r="C48" s="73">
        <f>SUM(C49:C50)</f>
        <v>8000</v>
      </c>
      <c r="D48" s="83">
        <f>SUM(D49:D50)</f>
        <v>0</v>
      </c>
      <c r="E48" s="73">
        <f>SUM(E49:E50)</f>
        <v>10000</v>
      </c>
      <c r="F48" s="28">
        <f>SUM(F49:F50)</f>
        <v>10000</v>
      </c>
      <c r="G48"/>
    </row>
    <row r="49" spans="1:6" ht="14.25">
      <c r="A49" s="2">
        <v>5500</v>
      </c>
      <c r="B49" s="15" t="s">
        <v>22</v>
      </c>
      <c r="C49" s="102">
        <v>8000</v>
      </c>
      <c r="D49" s="112"/>
      <c r="E49" s="102">
        <v>10000</v>
      </c>
      <c r="F49" s="33">
        <v>10000</v>
      </c>
    </row>
    <row r="50" spans="1:7" ht="14.25">
      <c r="A50" s="2">
        <v>5990</v>
      </c>
      <c r="B50" s="15" t="s">
        <v>86</v>
      </c>
      <c r="C50" s="102"/>
      <c r="D50" s="112"/>
      <c r="E50" s="102"/>
      <c r="F50" s="33"/>
      <c r="G50" s="11"/>
    </row>
    <row r="51" spans="1:7" s="11" customFormat="1" ht="14.25">
      <c r="A51" s="10">
        <v>62</v>
      </c>
      <c r="B51" s="14" t="s">
        <v>96</v>
      </c>
      <c r="C51" s="73">
        <f>C52</f>
        <v>0</v>
      </c>
      <c r="D51" s="83">
        <f>D52</f>
        <v>0</v>
      </c>
      <c r="E51" s="73">
        <f>E52</f>
        <v>0</v>
      </c>
      <c r="F51" s="28">
        <f>F52</f>
        <v>0</v>
      </c>
      <c r="G51"/>
    </row>
    <row r="52" spans="1:7" ht="14.25">
      <c r="A52" s="2">
        <v>6250</v>
      </c>
      <c r="B52" s="15" t="s">
        <v>23</v>
      </c>
      <c r="C52" s="102"/>
      <c r="D52" s="112"/>
      <c r="E52" s="102"/>
      <c r="F52" s="33"/>
      <c r="G52" s="11"/>
    </row>
    <row r="53" spans="1:7" s="11" customFormat="1" ht="14.25">
      <c r="A53" s="10">
        <v>63</v>
      </c>
      <c r="B53" s="14" t="s">
        <v>97</v>
      </c>
      <c r="C53" s="73">
        <f>SUM(C54:C58)</f>
        <v>4870</v>
      </c>
      <c r="D53" s="83">
        <f>SUM(D54:D58)</f>
        <v>0</v>
      </c>
      <c r="E53" s="73">
        <f>SUM(E54:E58)</f>
        <v>5000</v>
      </c>
      <c r="F53" s="28">
        <f>SUM(F54:F58)</f>
        <v>5000</v>
      </c>
      <c r="G53"/>
    </row>
    <row r="54" spans="1:6" ht="14.25">
      <c r="A54" s="2">
        <v>6300</v>
      </c>
      <c r="B54" s="15" t="s">
        <v>24</v>
      </c>
      <c r="C54" s="102">
        <v>4870</v>
      </c>
      <c r="D54" s="112"/>
      <c r="E54" s="102">
        <v>5000</v>
      </c>
      <c r="F54" s="33">
        <v>5000</v>
      </c>
    </row>
    <row r="55" spans="1:6" ht="14.25">
      <c r="A55" s="2">
        <v>6320</v>
      </c>
      <c r="B55" s="15" t="s">
        <v>25</v>
      </c>
      <c r="C55" s="102"/>
      <c r="D55" s="112"/>
      <c r="E55" s="102"/>
      <c r="F55" s="33"/>
    </row>
    <row r="56" spans="1:6" ht="14.25">
      <c r="A56" s="2">
        <v>6340</v>
      </c>
      <c r="B56" s="15" t="s">
        <v>26</v>
      </c>
      <c r="C56" s="102"/>
      <c r="D56" s="112"/>
      <c r="E56" s="102"/>
      <c r="F56" s="33"/>
    </row>
    <row r="57" spans="1:7" ht="14.25">
      <c r="A57" s="2">
        <v>6360</v>
      </c>
      <c r="B57" s="15" t="s">
        <v>120</v>
      </c>
      <c r="C57" s="102"/>
      <c r="D57" s="112"/>
      <c r="E57" s="102"/>
      <c r="F57" s="33"/>
      <c r="G57" s="11"/>
    </row>
    <row r="58" spans="1:6" ht="14.25">
      <c r="A58" s="2">
        <v>6390</v>
      </c>
      <c r="B58" s="15" t="s">
        <v>27</v>
      </c>
      <c r="C58" s="102"/>
      <c r="D58" s="112"/>
      <c r="E58" s="102"/>
      <c r="F58" s="33"/>
    </row>
    <row r="59" spans="1:7" s="11" customFormat="1" ht="14.25">
      <c r="A59" s="10">
        <v>64</v>
      </c>
      <c r="B59" s="14" t="s">
        <v>101</v>
      </c>
      <c r="C59" s="73">
        <f>SUM(C60:C63)</f>
        <v>7080</v>
      </c>
      <c r="D59" s="83">
        <f>SUM(D60:D63)</f>
        <v>0</v>
      </c>
      <c r="E59" s="73">
        <f>SUM(E60:E63)</f>
        <v>8000</v>
      </c>
      <c r="F59" s="28">
        <f>SUM(F60:F63)</f>
        <v>5000</v>
      </c>
      <c r="G59"/>
    </row>
    <row r="60" spans="1:6" ht="14.25">
      <c r="A60" s="2">
        <v>6400</v>
      </c>
      <c r="B60" s="15" t="s">
        <v>87</v>
      </c>
      <c r="C60" s="102"/>
      <c r="D60" s="112"/>
      <c r="E60" s="102"/>
      <c r="F60" s="33"/>
    </row>
    <row r="61" spans="1:7" ht="14.25">
      <c r="A61" s="2">
        <v>6440</v>
      </c>
      <c r="B61" s="15" t="s">
        <v>28</v>
      </c>
      <c r="C61" s="102">
        <v>4580</v>
      </c>
      <c r="D61" s="112"/>
      <c r="E61" s="102">
        <v>5000</v>
      </c>
      <c r="F61" s="33">
        <v>5000</v>
      </c>
      <c r="G61" t="s">
        <v>128</v>
      </c>
    </row>
    <row r="62" spans="1:7" ht="14.25">
      <c r="A62" s="2">
        <v>6470</v>
      </c>
      <c r="B62" s="15" t="s">
        <v>65</v>
      </c>
      <c r="C62" s="102"/>
      <c r="D62" s="112"/>
      <c r="E62" s="102"/>
      <c r="F62" s="33"/>
      <c r="G62" s="11"/>
    </row>
    <row r="63" spans="1:6" ht="14.25">
      <c r="A63" s="2">
        <v>6490</v>
      </c>
      <c r="B63" s="15" t="s">
        <v>29</v>
      </c>
      <c r="C63" s="102">
        <v>2500</v>
      </c>
      <c r="D63" s="112"/>
      <c r="E63" s="102">
        <v>3000</v>
      </c>
      <c r="F63" s="33"/>
    </row>
    <row r="64" spans="1:7" s="11" customFormat="1" ht="14.25">
      <c r="A64" s="10">
        <v>65</v>
      </c>
      <c r="B64" s="14" t="s">
        <v>98</v>
      </c>
      <c r="C64" s="73">
        <f>SUM(C65:C71)</f>
        <v>55149.12</v>
      </c>
      <c r="D64" s="83">
        <f>SUM(D65:D71)</f>
        <v>494</v>
      </c>
      <c r="E64" s="73">
        <f>SUM(E65:E71)</f>
        <v>55000</v>
      </c>
      <c r="F64" s="28">
        <f>SUM(F65:F71)</f>
        <v>60000</v>
      </c>
      <c r="G64"/>
    </row>
    <row r="65" spans="1:6" ht="14.25">
      <c r="A65" s="2">
        <v>6520</v>
      </c>
      <c r="B65" s="15" t="s">
        <v>30</v>
      </c>
      <c r="C65" s="102">
        <v>6573.24</v>
      </c>
      <c r="D65" s="112"/>
      <c r="E65" s="102">
        <v>5000</v>
      </c>
      <c r="F65" s="33">
        <v>5000</v>
      </c>
    </row>
    <row r="66" spans="1:6" ht="14.25">
      <c r="A66" s="2">
        <v>6550</v>
      </c>
      <c r="B66" s="21" t="s">
        <v>92</v>
      </c>
      <c r="C66" s="102">
        <v>22398.74</v>
      </c>
      <c r="D66" s="112"/>
      <c r="E66" s="102">
        <v>15000</v>
      </c>
      <c r="F66" s="33">
        <v>15000</v>
      </c>
    </row>
    <row r="67" spans="1:6" ht="14.25">
      <c r="A67" s="2">
        <v>6551</v>
      </c>
      <c r="B67" s="21" t="s">
        <v>111</v>
      </c>
      <c r="C67" s="102"/>
      <c r="D67" s="112"/>
      <c r="E67" s="102"/>
      <c r="F67" s="33"/>
    </row>
    <row r="68" spans="1:6" ht="14.25">
      <c r="A68" s="2">
        <v>6552</v>
      </c>
      <c r="B68" s="19" t="s">
        <v>81</v>
      </c>
      <c r="C68" s="102">
        <v>5388.88</v>
      </c>
      <c r="D68" s="112"/>
      <c r="E68" s="102">
        <v>5000</v>
      </c>
      <c r="F68" s="33">
        <v>5000</v>
      </c>
    </row>
    <row r="69" spans="1:7" ht="14.25">
      <c r="A69" s="2">
        <v>6560</v>
      </c>
      <c r="B69" s="15" t="s">
        <v>32</v>
      </c>
      <c r="C69" s="102">
        <v>474</v>
      </c>
      <c r="D69" s="112"/>
      <c r="E69" s="102">
        <v>2000</v>
      </c>
      <c r="F69" s="33">
        <v>2000</v>
      </c>
      <c r="G69" s="64"/>
    </row>
    <row r="70" spans="1:6" ht="14.25">
      <c r="A70" s="2">
        <v>6561</v>
      </c>
      <c r="B70" s="15" t="s">
        <v>67</v>
      </c>
      <c r="C70" s="102">
        <v>8960</v>
      </c>
      <c r="D70" s="112">
        <v>494</v>
      </c>
      <c r="E70" s="102">
        <v>8000</v>
      </c>
      <c r="F70" s="33">
        <v>8000</v>
      </c>
    </row>
    <row r="71" spans="1:7" s="11" customFormat="1" ht="14.25">
      <c r="A71" s="2">
        <v>6570</v>
      </c>
      <c r="B71" s="15" t="s">
        <v>63</v>
      </c>
      <c r="C71" s="102">
        <v>11354.26</v>
      </c>
      <c r="D71" s="112"/>
      <c r="E71" s="102">
        <v>20000</v>
      </c>
      <c r="F71" s="33">
        <v>25000</v>
      </c>
      <c r="G71" s="64" t="s">
        <v>129</v>
      </c>
    </row>
    <row r="72" spans="1:6" ht="14.25">
      <c r="A72" s="10">
        <v>66</v>
      </c>
      <c r="B72" s="14" t="s">
        <v>33</v>
      </c>
      <c r="C72" s="73">
        <f>C73+C74+C75</f>
        <v>0</v>
      </c>
      <c r="D72" s="83">
        <f>D73+D74+D75</f>
        <v>0</v>
      </c>
      <c r="E72" s="73">
        <f>E73+E74+E75</f>
        <v>0</v>
      </c>
      <c r="F72" s="28">
        <f>F73+F74+F75</f>
        <v>0</v>
      </c>
    </row>
    <row r="73" spans="1:7" ht="14.25">
      <c r="A73" s="2">
        <v>6600</v>
      </c>
      <c r="B73" s="15" t="s">
        <v>34</v>
      </c>
      <c r="C73" s="102">
        <v>0</v>
      </c>
      <c r="D73" s="112"/>
      <c r="E73" s="102"/>
      <c r="F73" s="33"/>
      <c r="G73" s="11"/>
    </row>
    <row r="74" spans="1:6" ht="14.25">
      <c r="A74" s="2">
        <v>6620</v>
      </c>
      <c r="B74" s="15" t="s">
        <v>35</v>
      </c>
      <c r="C74" s="102"/>
      <c r="D74" s="112"/>
      <c r="E74" s="102"/>
      <c r="F74" s="33"/>
    </row>
    <row r="75" spans="1:7" s="11" customFormat="1" ht="14.25">
      <c r="A75" s="2">
        <v>6640</v>
      </c>
      <c r="B75" s="19" t="s">
        <v>82</v>
      </c>
      <c r="C75" s="102"/>
      <c r="D75" s="112"/>
      <c r="E75" s="102"/>
      <c r="F75" s="33"/>
      <c r="G75"/>
    </row>
    <row r="76" spans="1:7" ht="14.25">
      <c r="A76" s="10">
        <v>67</v>
      </c>
      <c r="B76" s="14" t="s">
        <v>99</v>
      </c>
      <c r="C76" s="73">
        <f>C77</f>
        <v>0</v>
      </c>
      <c r="D76" s="83">
        <f>D77</f>
        <v>0</v>
      </c>
      <c r="E76" s="73">
        <f>E77</f>
        <v>0</v>
      </c>
      <c r="F76" s="28">
        <f>F77</f>
        <v>0</v>
      </c>
      <c r="G76" s="11"/>
    </row>
    <row r="77" spans="1:6" ht="14.25">
      <c r="A77" s="2">
        <v>6705</v>
      </c>
      <c r="B77" s="15" t="s">
        <v>36</v>
      </c>
      <c r="C77" s="102"/>
      <c r="D77" s="112"/>
      <c r="E77" s="102"/>
      <c r="F77" s="33"/>
    </row>
    <row r="78" spans="1:6" ht="14.25">
      <c r="A78" s="10">
        <v>68</v>
      </c>
      <c r="B78" s="14" t="s">
        <v>100</v>
      </c>
      <c r="C78" s="73">
        <f>C79+C80+C81+C82</f>
        <v>6315.8</v>
      </c>
      <c r="D78" s="83">
        <f>D79+D80+D81+D82</f>
        <v>3637.8</v>
      </c>
      <c r="E78" s="73">
        <f>E79+E80+E81+E82</f>
        <v>7000</v>
      </c>
      <c r="F78" s="28">
        <f>F79+F80+F81+F82</f>
        <v>7000</v>
      </c>
    </row>
    <row r="79" spans="1:6" ht="14.25">
      <c r="A79" s="2">
        <v>6800</v>
      </c>
      <c r="B79" s="15" t="s">
        <v>37</v>
      </c>
      <c r="C79" s="102">
        <v>4440.8</v>
      </c>
      <c r="D79" s="112">
        <v>3637.8</v>
      </c>
      <c r="E79" s="102">
        <v>5000</v>
      </c>
      <c r="F79" s="33">
        <v>5000</v>
      </c>
    </row>
    <row r="80" spans="1:6" ht="14.25">
      <c r="A80" s="2">
        <v>6820</v>
      </c>
      <c r="B80" s="17" t="s">
        <v>83</v>
      </c>
      <c r="C80" s="102">
        <v>1875</v>
      </c>
      <c r="D80" s="112"/>
      <c r="E80" s="102">
        <v>2000</v>
      </c>
      <c r="F80" s="33">
        <v>2000</v>
      </c>
    </row>
    <row r="81" spans="1:7" ht="14.25">
      <c r="A81" s="2">
        <v>6840</v>
      </c>
      <c r="B81" s="21" t="s">
        <v>114</v>
      </c>
      <c r="C81" s="102"/>
      <c r="D81" s="112"/>
      <c r="E81" s="102"/>
      <c r="F81" s="33"/>
      <c r="G81" s="11"/>
    </row>
    <row r="82" spans="1:6" s="11" customFormat="1" ht="14.25">
      <c r="A82" s="2">
        <v>6860</v>
      </c>
      <c r="B82" s="15" t="s">
        <v>38</v>
      </c>
      <c r="C82" s="73"/>
      <c r="D82" s="83"/>
      <c r="E82" s="73"/>
      <c r="F82" s="28"/>
    </row>
    <row r="83" spans="1:6" s="11" customFormat="1" ht="14.25">
      <c r="A83" s="10">
        <v>69</v>
      </c>
      <c r="B83" s="14" t="s">
        <v>39</v>
      </c>
      <c r="C83" s="73">
        <f>SUM(C84:C87)</f>
        <v>0</v>
      </c>
      <c r="D83" s="83">
        <f>SUM(D84:D87)</f>
        <v>0</v>
      </c>
      <c r="E83" s="73">
        <f>SUM(E84:E87)</f>
        <v>0</v>
      </c>
      <c r="F83" s="28">
        <f>SUM(F84:F87)</f>
        <v>0</v>
      </c>
    </row>
    <row r="84" spans="1:7" s="11" customFormat="1" ht="14.25">
      <c r="A84" s="13">
        <v>6900</v>
      </c>
      <c r="B84" s="20" t="s">
        <v>113</v>
      </c>
      <c r="C84" s="99"/>
      <c r="D84" s="88"/>
      <c r="E84" s="99"/>
      <c r="F84" s="30"/>
      <c r="G84"/>
    </row>
    <row r="85" spans="1:6" ht="14.25">
      <c r="A85" s="13">
        <v>6907</v>
      </c>
      <c r="B85" s="20" t="s">
        <v>110</v>
      </c>
      <c r="C85" s="102"/>
      <c r="D85" s="112"/>
      <c r="E85" s="102"/>
      <c r="F85" s="33"/>
    </row>
    <row r="86" spans="1:7" ht="14.25">
      <c r="A86" s="4">
        <v>6910</v>
      </c>
      <c r="B86" s="19" t="s">
        <v>39</v>
      </c>
      <c r="C86" s="102"/>
      <c r="D86" s="112"/>
      <c r="E86" s="102"/>
      <c r="F86" s="33"/>
      <c r="G86" s="11"/>
    </row>
    <row r="87" spans="1:7" s="11" customFormat="1" ht="14.25">
      <c r="A87" s="2">
        <v>6940</v>
      </c>
      <c r="B87" s="15" t="s">
        <v>40</v>
      </c>
      <c r="C87" s="102"/>
      <c r="D87" s="112"/>
      <c r="E87" s="102"/>
      <c r="F87" s="33"/>
      <c r="G87"/>
    </row>
    <row r="88" spans="1:6" ht="14.25">
      <c r="A88" s="10">
        <v>71</v>
      </c>
      <c r="B88" s="14" t="s">
        <v>41</v>
      </c>
      <c r="C88" s="73">
        <f>SUM(C89:C94)</f>
        <v>4038.16</v>
      </c>
      <c r="D88" s="83">
        <f>SUM(D89:D94)</f>
        <v>0</v>
      </c>
      <c r="E88" s="73">
        <f>SUM(E89:E94)</f>
        <v>10000</v>
      </c>
      <c r="F88" s="28">
        <f>SUM(F89:F94)</f>
        <v>5000</v>
      </c>
    </row>
    <row r="89" spans="1:6" ht="14.25">
      <c r="A89" s="2">
        <v>7100</v>
      </c>
      <c r="B89" s="15" t="s">
        <v>42</v>
      </c>
      <c r="C89" s="102">
        <v>4038.16</v>
      </c>
      <c r="D89" s="112"/>
      <c r="E89" s="102">
        <v>10000</v>
      </c>
      <c r="F89" s="33">
        <v>5000</v>
      </c>
    </row>
    <row r="90" spans="1:6" ht="14.25">
      <c r="A90" s="2">
        <v>7140</v>
      </c>
      <c r="B90" s="15" t="s">
        <v>43</v>
      </c>
      <c r="C90" s="102"/>
      <c r="D90" s="112"/>
      <c r="E90" s="102"/>
      <c r="F90" s="33"/>
    </row>
    <row r="91" spans="1:6" ht="14.25">
      <c r="A91" s="2">
        <v>7141</v>
      </c>
      <c r="B91" s="19" t="s">
        <v>84</v>
      </c>
      <c r="C91" s="102"/>
      <c r="D91" s="112"/>
      <c r="E91" s="102"/>
      <c r="F91" s="33"/>
    </row>
    <row r="92" spans="1:7" ht="14.25">
      <c r="A92" s="2">
        <v>7145</v>
      </c>
      <c r="B92" s="19" t="s">
        <v>116</v>
      </c>
      <c r="C92" s="102"/>
      <c r="D92" s="112"/>
      <c r="E92" s="102"/>
      <c r="F92" s="33"/>
      <c r="G92" s="11"/>
    </row>
    <row r="93" spans="1:6" ht="14.25">
      <c r="A93" s="2">
        <v>7150</v>
      </c>
      <c r="B93" s="19" t="s">
        <v>107</v>
      </c>
      <c r="C93" s="102"/>
      <c r="D93" s="112"/>
      <c r="E93" s="102"/>
      <c r="F93" s="33"/>
    </row>
    <row r="94" spans="1:7" s="11" customFormat="1" ht="14.25">
      <c r="A94" s="2">
        <v>7190</v>
      </c>
      <c r="B94" s="15" t="s">
        <v>66</v>
      </c>
      <c r="C94" s="102"/>
      <c r="D94" s="112"/>
      <c r="E94" s="102"/>
      <c r="F94" s="33"/>
      <c r="G94"/>
    </row>
    <row r="95" spans="1:7" ht="14.25">
      <c r="A95" s="10">
        <v>73</v>
      </c>
      <c r="B95" s="14" t="s">
        <v>102</v>
      </c>
      <c r="C95" s="73">
        <f>C96+C97+C98</f>
        <v>6000</v>
      </c>
      <c r="D95" s="83">
        <f>D96+D97+D98</f>
        <v>0</v>
      </c>
      <c r="E95" s="73">
        <f>E96+E97+E98</f>
        <v>3000</v>
      </c>
      <c r="F95" s="28">
        <f>F96+F97+F98</f>
        <v>3000</v>
      </c>
      <c r="G95" t="s">
        <v>130</v>
      </c>
    </row>
    <row r="96" spans="1:7" ht="14.25">
      <c r="A96" s="2">
        <v>7300</v>
      </c>
      <c r="B96" s="15" t="s">
        <v>45</v>
      </c>
      <c r="C96" s="102"/>
      <c r="D96" s="112"/>
      <c r="E96" s="102"/>
      <c r="F96" s="33"/>
      <c r="G96" s="11"/>
    </row>
    <row r="97" spans="1:6" ht="14.25">
      <c r="A97" s="2">
        <v>7320</v>
      </c>
      <c r="B97" s="15" t="s">
        <v>44</v>
      </c>
      <c r="C97" s="102"/>
      <c r="D97" s="112"/>
      <c r="E97" s="102"/>
      <c r="F97" s="33"/>
    </row>
    <row r="98" spans="1:7" s="11" customFormat="1" ht="14.25">
      <c r="A98" s="2">
        <v>7390</v>
      </c>
      <c r="B98" s="15" t="s">
        <v>68</v>
      </c>
      <c r="C98" s="102">
        <v>6000</v>
      </c>
      <c r="D98" s="112"/>
      <c r="E98" s="102">
        <v>3000</v>
      </c>
      <c r="F98" s="33">
        <v>3000</v>
      </c>
      <c r="G98"/>
    </row>
    <row r="99" spans="1:7" ht="14.25">
      <c r="A99" s="10">
        <v>74</v>
      </c>
      <c r="B99" s="14" t="s">
        <v>46</v>
      </c>
      <c r="C99" s="73">
        <f>SUM(C100:C101)</f>
        <v>0</v>
      </c>
      <c r="D99" s="83">
        <f>SUM(D100:D101)</f>
        <v>0</v>
      </c>
      <c r="E99" s="73">
        <f>SUM(E100:E101)</f>
        <v>0</v>
      </c>
      <c r="F99" s="28">
        <f>SUM(F100:F101)</f>
        <v>0</v>
      </c>
      <c r="G99" s="11"/>
    </row>
    <row r="100" spans="1:6" ht="14.25">
      <c r="A100" s="2">
        <v>7400</v>
      </c>
      <c r="B100" s="15" t="s">
        <v>47</v>
      </c>
      <c r="C100" s="102"/>
      <c r="D100" s="112"/>
      <c r="E100" s="102"/>
      <c r="F100" s="33"/>
    </row>
    <row r="101" spans="1:6" s="11" customFormat="1" ht="14.25">
      <c r="A101" s="2">
        <v>7430</v>
      </c>
      <c r="B101" s="17" t="s">
        <v>78</v>
      </c>
      <c r="C101" s="102"/>
      <c r="D101" s="112"/>
      <c r="E101" s="102"/>
      <c r="F101" s="33"/>
    </row>
    <row r="102" spans="1:6" ht="14.25">
      <c r="A102" s="10">
        <v>75</v>
      </c>
      <c r="B102" s="14" t="s">
        <v>48</v>
      </c>
      <c r="C102" s="73">
        <f>C103</f>
        <v>0</v>
      </c>
      <c r="D102" s="83">
        <f>D103</f>
        <v>0</v>
      </c>
      <c r="E102" s="73">
        <f>E103</f>
        <v>0</v>
      </c>
      <c r="F102" s="28">
        <f>F103</f>
        <v>0</v>
      </c>
    </row>
    <row r="103" spans="1:7" s="11" customFormat="1" ht="14.25">
      <c r="A103" s="2">
        <v>7500</v>
      </c>
      <c r="B103" s="15" t="s">
        <v>48</v>
      </c>
      <c r="C103" s="102">
        <v>0</v>
      </c>
      <c r="D103" s="112">
        <v>0</v>
      </c>
      <c r="E103" s="102"/>
      <c r="F103" s="33"/>
      <c r="G103"/>
    </row>
    <row r="104" spans="1:6" ht="14.25">
      <c r="A104" s="10">
        <v>77</v>
      </c>
      <c r="B104" s="14" t="s">
        <v>49</v>
      </c>
      <c r="C104" s="73">
        <f>SUM(C105:C109)</f>
        <v>20617.54</v>
      </c>
      <c r="D104" s="83">
        <f>SUM(D105:D109)</f>
        <v>97.5</v>
      </c>
      <c r="E104" s="73">
        <f>SUM(E105:E109)</f>
        <v>21750</v>
      </c>
      <c r="F104" s="28">
        <f>SUM(F105:F109)</f>
        <v>21750</v>
      </c>
    </row>
    <row r="105" spans="1:6" ht="14.25">
      <c r="A105" s="2">
        <v>7710</v>
      </c>
      <c r="B105" s="15" t="s">
        <v>50</v>
      </c>
      <c r="C105" s="102">
        <v>0</v>
      </c>
      <c r="D105" s="112">
        <v>0</v>
      </c>
      <c r="E105" s="102">
        <v>1500</v>
      </c>
      <c r="F105" s="33">
        <v>1500</v>
      </c>
    </row>
    <row r="106" spans="1:6" ht="14.25">
      <c r="A106" s="2">
        <v>7770</v>
      </c>
      <c r="B106" s="15" t="s">
        <v>51</v>
      </c>
      <c r="C106" s="102">
        <v>186.46</v>
      </c>
      <c r="D106" s="112">
        <v>27.5</v>
      </c>
      <c r="E106" s="102">
        <v>250</v>
      </c>
      <c r="F106" s="33">
        <v>250</v>
      </c>
    </row>
    <row r="107" spans="1:7" ht="14.25">
      <c r="A107" s="2">
        <v>7790</v>
      </c>
      <c r="B107" s="15" t="s">
        <v>52</v>
      </c>
      <c r="C107" s="102"/>
      <c r="D107" s="112"/>
      <c r="E107" s="102"/>
      <c r="F107" s="33"/>
      <c r="G107" t="s">
        <v>131</v>
      </c>
    </row>
    <row r="108" spans="1:6" ht="14.25">
      <c r="A108" s="2">
        <v>7791</v>
      </c>
      <c r="B108" s="15" t="s">
        <v>53</v>
      </c>
      <c r="C108" s="102">
        <v>20431.08</v>
      </c>
      <c r="D108" s="112">
        <v>70</v>
      </c>
      <c r="E108" s="102">
        <v>20000</v>
      </c>
      <c r="F108" s="33">
        <v>20000</v>
      </c>
    </row>
    <row r="109" spans="1:7" ht="14.25">
      <c r="A109" s="2">
        <v>7830</v>
      </c>
      <c r="B109" s="15" t="s">
        <v>88</v>
      </c>
      <c r="C109" s="102"/>
      <c r="D109" s="112"/>
      <c r="E109" s="74"/>
      <c r="F109" s="29"/>
      <c r="G109" s="5"/>
    </row>
    <row r="110" spans="1:6" ht="15" thickBot="1">
      <c r="A110" s="52"/>
      <c r="B110" s="56" t="s">
        <v>72</v>
      </c>
      <c r="C110" s="76">
        <f>C33+C40+C45+C48+C51+C53+C59+C64+C72+C76+C78+C83+C88+C95+C99+C102+C104</f>
        <v>341800.24999999994</v>
      </c>
      <c r="D110" s="86">
        <f>D33+D40+D45+D48+D51+D53+D59+D64+D72+D76+D78+D83+D88+D95+D99+D102+D104</f>
        <v>4229.3</v>
      </c>
      <c r="E110" s="76">
        <f>E33+E40+E45+E48+E51+E53+E59+E64+E72+E76+E78+E83+E88+E95+E99+E102+E104</f>
        <v>369750</v>
      </c>
      <c r="F110" s="54">
        <f>F33+F40+F45+F48+F51+F53+F59+F64+F72+F76+F78+F83+F88+F95+F99+F102+F104</f>
        <v>366750</v>
      </c>
    </row>
    <row r="111" spans="1:7" s="5" customFormat="1" ht="15" thickTop="1">
      <c r="A111" s="47"/>
      <c r="B111" s="50"/>
      <c r="C111" s="77"/>
      <c r="D111" s="87"/>
      <c r="E111" s="77"/>
      <c r="F111" s="48"/>
      <c r="G111"/>
    </row>
    <row r="112" spans="1:6" ht="14.25">
      <c r="A112" s="1">
        <v>80</v>
      </c>
      <c r="B112" s="16" t="s">
        <v>54</v>
      </c>
      <c r="C112" s="74">
        <f>SUM(C113:C114)</f>
        <v>2517.34</v>
      </c>
      <c r="D112" s="85">
        <f>SUM(D113:D114)</f>
        <v>1382.23</v>
      </c>
      <c r="E112" s="74">
        <f>SUM(E113:E114)</f>
        <v>2000</v>
      </c>
      <c r="F112" s="29">
        <f>SUM(F113:F114)</f>
        <v>350</v>
      </c>
    </row>
    <row r="113" spans="1:7" ht="14.25">
      <c r="A113" s="2">
        <v>8050</v>
      </c>
      <c r="B113" s="15" t="s">
        <v>55</v>
      </c>
      <c r="C113" s="102">
        <v>2517.34</v>
      </c>
      <c r="D113" s="112">
        <v>1382.23</v>
      </c>
      <c r="E113" s="102">
        <v>2000</v>
      </c>
      <c r="F113" s="33">
        <v>350</v>
      </c>
      <c r="G113" s="5"/>
    </row>
    <row r="114" spans="1:6" ht="14.25">
      <c r="A114" s="2">
        <v>8070</v>
      </c>
      <c r="B114" s="15" t="s">
        <v>56</v>
      </c>
      <c r="C114" s="102"/>
      <c r="D114" s="112"/>
      <c r="E114" s="102"/>
      <c r="F114" s="33"/>
    </row>
    <row r="115" spans="1:7" s="5" customFormat="1" ht="14.25">
      <c r="A115" s="2"/>
      <c r="B115" s="16" t="s">
        <v>73</v>
      </c>
      <c r="C115" s="73">
        <f>SUM(C113:C114)</f>
        <v>2517.34</v>
      </c>
      <c r="D115" s="83">
        <f>SUM(D113:D114)</f>
        <v>1382.23</v>
      </c>
      <c r="E115" s="73">
        <f>SUM(E113:E114)</f>
        <v>2000</v>
      </c>
      <c r="F115" s="28">
        <f>SUM(F113:F114)</f>
        <v>350</v>
      </c>
      <c r="G115"/>
    </row>
    <row r="116" spans="1:6" ht="14.25">
      <c r="A116" s="1">
        <v>81</v>
      </c>
      <c r="B116" s="16" t="s">
        <v>57</v>
      </c>
      <c r="C116" s="74">
        <f>SUM(C117:C118)</f>
        <v>286.11</v>
      </c>
      <c r="D116" s="85">
        <f>SUM(D117:D118)</f>
        <v>0</v>
      </c>
      <c r="E116" s="74">
        <f>SUM(E117:E118)</f>
        <v>100</v>
      </c>
      <c r="F116" s="29">
        <f>SUM(F117:F118)</f>
        <v>100</v>
      </c>
    </row>
    <row r="117" spans="1:6" ht="14.25">
      <c r="A117" s="2">
        <v>8150</v>
      </c>
      <c r="B117" s="15" t="s">
        <v>58</v>
      </c>
      <c r="C117" s="102">
        <f>230+56.11</f>
        <v>286.11</v>
      </c>
      <c r="D117" s="112"/>
      <c r="E117" s="102"/>
      <c r="F117" s="33"/>
    </row>
    <row r="118" spans="1:6" ht="14.25">
      <c r="A118" s="2">
        <v>8170</v>
      </c>
      <c r="B118" s="15" t="s">
        <v>59</v>
      </c>
      <c r="C118" s="102"/>
      <c r="D118" s="112"/>
      <c r="E118" s="102">
        <v>100</v>
      </c>
      <c r="F118" s="33">
        <v>100</v>
      </c>
    </row>
    <row r="119" spans="1:6" ht="14.25">
      <c r="A119" s="2"/>
      <c r="B119" s="16" t="s">
        <v>74</v>
      </c>
      <c r="C119" s="73">
        <f>SUM(C117:C118)</f>
        <v>286.11</v>
      </c>
      <c r="D119" s="83">
        <f>SUM(D117:D118)</f>
        <v>0</v>
      </c>
      <c r="E119" s="73">
        <f>SUM(E117:E118)</f>
        <v>100</v>
      </c>
      <c r="F119" s="28">
        <f>SUM(F117:F118)</f>
        <v>100</v>
      </c>
    </row>
    <row r="120" spans="1:2" ht="14.25">
      <c r="A120" s="3"/>
      <c r="B120" s="3"/>
    </row>
    <row r="121" spans="1:6" ht="15" thickBot="1">
      <c r="A121" s="53"/>
      <c r="B121" s="56" t="s">
        <v>75</v>
      </c>
      <c r="C121" s="76">
        <f>SUM(C31-C110+C115-C119)</f>
        <v>213386.98000000007</v>
      </c>
      <c r="D121" s="86">
        <f>SUM(D31-D110+D115-D119)</f>
        <v>218876.93000000002</v>
      </c>
      <c r="E121" s="97">
        <f>SUM(E31-E110+E115-E119)</f>
        <v>132150</v>
      </c>
      <c r="F121" s="124">
        <f>SUM(F31-F110+F115-F119)</f>
        <v>133500</v>
      </c>
    </row>
    <row r="122" ht="15" thickTop="1"/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0" r:id="rId1"/>
  <headerFooter>
    <oddHeader>&amp;C&amp;"-,Fet"&amp;14BUDSJETT RINDAL IL 2021</oddHeader>
    <oddFooter xml:space="preserve">&amp;CSide &amp;P av &amp;N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zoomScalePageLayoutView="0" workbookViewId="0" topLeftCell="A1">
      <pane xSplit="2" ySplit="1" topLeftCell="C106" activePane="bottomRight" state="frozen"/>
      <selection pane="topLeft" activeCell="F6" sqref="F6"/>
      <selection pane="topRight" activeCell="F6" sqref="F6"/>
      <selection pane="bottomLeft" activeCell="F6" sqref="F6"/>
      <selection pane="bottomRight" activeCell="F124" sqref="F124"/>
    </sheetView>
  </sheetViews>
  <sheetFormatPr defaultColWidth="11.421875" defaultRowHeight="15"/>
  <cols>
    <col min="1" max="1" width="5.00390625" style="0" customWidth="1"/>
    <col min="2" max="2" width="33.421875" style="0" customWidth="1"/>
    <col min="3" max="3" width="14.421875" style="69" customWidth="1"/>
    <col min="4" max="4" width="13.421875" style="12" customWidth="1"/>
    <col min="5" max="5" width="14.421875" style="69" customWidth="1"/>
    <col min="6" max="6" width="14.421875" style="32" customWidth="1"/>
    <col min="7" max="7" width="32.421875" style="0" customWidth="1"/>
    <col min="8" max="13" width="11.421875" style="0" customWidth="1"/>
  </cols>
  <sheetData>
    <row r="1" spans="1:7" ht="26.25" thickBot="1">
      <c r="A1" s="35" t="s">
        <v>198</v>
      </c>
      <c r="B1" s="37"/>
      <c r="C1" s="132" t="s">
        <v>122</v>
      </c>
      <c r="D1" s="80" t="s">
        <v>193</v>
      </c>
      <c r="E1" s="145" t="s">
        <v>124</v>
      </c>
      <c r="F1" s="91" t="s">
        <v>192</v>
      </c>
      <c r="G1" s="60" t="s">
        <v>115</v>
      </c>
    </row>
    <row r="2" spans="1:7" s="5" customFormat="1" ht="14.25">
      <c r="A2" s="24">
        <v>30</v>
      </c>
      <c r="B2" s="25" t="s">
        <v>0</v>
      </c>
      <c r="C2" s="103">
        <f>SUM(C3:C8)</f>
        <v>0</v>
      </c>
      <c r="D2" s="114">
        <f>SUM(D3:D8)</f>
        <v>0</v>
      </c>
      <c r="E2" s="98">
        <f>SUM(E3:E8)</f>
        <v>0</v>
      </c>
      <c r="F2" s="120">
        <f>SUM(F3:F8)</f>
        <v>0</v>
      </c>
      <c r="G2" s="58"/>
    </row>
    <row r="3" spans="1:7" ht="14.25">
      <c r="A3" s="2">
        <v>3000</v>
      </c>
      <c r="B3" s="15" t="s">
        <v>1</v>
      </c>
      <c r="C3" s="102"/>
      <c r="D3" s="112"/>
      <c r="E3" s="94"/>
      <c r="F3" s="128"/>
      <c r="G3" s="38"/>
    </row>
    <row r="4" spans="1:7" ht="14.25">
      <c r="A4" s="2">
        <v>3001</v>
      </c>
      <c r="B4" s="15" t="s">
        <v>8</v>
      </c>
      <c r="C4" s="102"/>
      <c r="D4" s="112"/>
      <c r="E4" s="94"/>
      <c r="F4" s="128"/>
      <c r="G4" s="38"/>
    </row>
    <row r="5" spans="1:7" ht="14.25">
      <c r="A5" s="2">
        <v>3002</v>
      </c>
      <c r="B5" s="15" t="s">
        <v>60</v>
      </c>
      <c r="C5" s="102"/>
      <c r="D5" s="112"/>
      <c r="E5" s="94"/>
      <c r="F5" s="128"/>
      <c r="G5" s="38"/>
    </row>
    <row r="6" spans="1:7" ht="14.25">
      <c r="A6" s="2">
        <v>3020</v>
      </c>
      <c r="B6" s="15" t="s">
        <v>2</v>
      </c>
      <c r="C6" s="102"/>
      <c r="D6" s="112"/>
      <c r="E6" s="94"/>
      <c r="F6" s="128"/>
      <c r="G6" s="38"/>
    </row>
    <row r="7" spans="1:7" ht="14.25">
      <c r="A7" s="2">
        <v>3030</v>
      </c>
      <c r="B7" s="15" t="s">
        <v>77</v>
      </c>
      <c r="C7" s="102">
        <v>0</v>
      </c>
      <c r="D7" s="112">
        <v>0</v>
      </c>
      <c r="E7" s="94"/>
      <c r="F7" s="128"/>
      <c r="G7" s="38"/>
    </row>
    <row r="8" spans="1:7" ht="14.25">
      <c r="A8" s="2">
        <v>3063</v>
      </c>
      <c r="B8" s="15" t="s">
        <v>85</v>
      </c>
      <c r="C8" s="102"/>
      <c r="D8" s="112"/>
      <c r="E8" s="94"/>
      <c r="F8" s="128"/>
      <c r="G8" s="38"/>
    </row>
    <row r="9" spans="1:7" s="5" customFormat="1" ht="14.25">
      <c r="A9" s="1">
        <v>32</v>
      </c>
      <c r="B9" s="16" t="s">
        <v>3</v>
      </c>
      <c r="C9" s="74">
        <f>SUM(C10:C15)</f>
        <v>628886</v>
      </c>
      <c r="D9" s="85">
        <f>SUM(D10:D15)</f>
        <v>64520</v>
      </c>
      <c r="E9" s="96">
        <f>SUM(E10:E15)</f>
        <v>656500</v>
      </c>
      <c r="F9" s="122">
        <f>SUM(F10:F15)</f>
        <v>656500</v>
      </c>
      <c r="G9" s="40"/>
    </row>
    <row r="10" spans="1:7" ht="14.25">
      <c r="A10" s="2">
        <v>3202</v>
      </c>
      <c r="B10" s="15" t="s">
        <v>6</v>
      </c>
      <c r="C10" s="102">
        <v>113350</v>
      </c>
      <c r="D10" s="112">
        <v>49170</v>
      </c>
      <c r="E10" s="94">
        <v>125000</v>
      </c>
      <c r="F10" s="128">
        <v>125000</v>
      </c>
      <c r="G10" s="38"/>
    </row>
    <row r="11" spans="1:7" ht="14.25">
      <c r="A11" s="2">
        <v>3203</v>
      </c>
      <c r="B11" s="15" t="s">
        <v>7</v>
      </c>
      <c r="C11" s="102">
        <v>31821</v>
      </c>
      <c r="D11" s="112">
        <v>15350</v>
      </c>
      <c r="E11" s="94">
        <v>28000</v>
      </c>
      <c r="F11" s="128">
        <v>28000</v>
      </c>
      <c r="G11" s="38" t="s">
        <v>132</v>
      </c>
    </row>
    <row r="12" spans="1:7" ht="14.25">
      <c r="A12" s="2">
        <v>3204</v>
      </c>
      <c r="B12" s="15" t="s">
        <v>9</v>
      </c>
      <c r="C12" s="102">
        <v>52400</v>
      </c>
      <c r="D12" s="112"/>
      <c r="E12" s="94">
        <v>52000</v>
      </c>
      <c r="F12" s="128">
        <v>52000</v>
      </c>
      <c r="G12" s="38" t="s">
        <v>133</v>
      </c>
    </row>
    <row r="13" spans="1:7" ht="14.25">
      <c r="A13" s="2">
        <v>3205</v>
      </c>
      <c r="B13" s="15" t="s">
        <v>10</v>
      </c>
      <c r="C13" s="102">
        <v>331000</v>
      </c>
      <c r="D13" s="112"/>
      <c r="E13" s="94">
        <v>335000</v>
      </c>
      <c r="F13" s="128">
        <v>335000</v>
      </c>
      <c r="G13" s="38" t="s">
        <v>134</v>
      </c>
    </row>
    <row r="14" spans="1:7" ht="14.25">
      <c r="A14" s="2">
        <v>3209</v>
      </c>
      <c r="B14" s="15" t="s">
        <v>69</v>
      </c>
      <c r="C14" s="102">
        <v>35350</v>
      </c>
      <c r="D14" s="112"/>
      <c r="E14" s="94">
        <v>46500</v>
      </c>
      <c r="F14" s="128">
        <v>46500</v>
      </c>
      <c r="G14" s="38"/>
    </row>
    <row r="15" spans="1:7" ht="14.25">
      <c r="A15" s="2">
        <v>3210</v>
      </c>
      <c r="B15" s="15" t="s">
        <v>11</v>
      </c>
      <c r="C15" s="102">
        <v>64965</v>
      </c>
      <c r="D15" s="112"/>
      <c r="E15" s="94">
        <v>70000</v>
      </c>
      <c r="F15" s="128">
        <v>70000</v>
      </c>
      <c r="G15" s="38"/>
    </row>
    <row r="16" spans="1:7" s="5" customFormat="1" ht="14.25">
      <c r="A16" s="1">
        <v>34</v>
      </c>
      <c r="B16" s="16" t="s">
        <v>12</v>
      </c>
      <c r="C16" s="74">
        <f>C17</f>
        <v>0</v>
      </c>
      <c r="D16" s="85">
        <f>D17</f>
        <v>315150</v>
      </c>
      <c r="E16" s="96">
        <f>E17</f>
        <v>0</v>
      </c>
      <c r="F16" s="122">
        <f>F17</f>
        <v>0</v>
      </c>
      <c r="G16" s="40"/>
    </row>
    <row r="17" spans="1:7" ht="14.25">
      <c r="A17" s="2">
        <v>3410</v>
      </c>
      <c r="B17" s="15" t="s">
        <v>13</v>
      </c>
      <c r="C17" s="102"/>
      <c r="D17" s="112">
        <v>315150</v>
      </c>
      <c r="E17" s="94"/>
      <c r="F17" s="128"/>
      <c r="G17" s="38"/>
    </row>
    <row r="18" spans="1:7" s="5" customFormat="1" ht="14.25">
      <c r="A18" s="1">
        <v>36</v>
      </c>
      <c r="B18" s="16" t="s">
        <v>104</v>
      </c>
      <c r="C18" s="74">
        <f>SUM(C19:C21)</f>
        <v>0</v>
      </c>
      <c r="D18" s="85">
        <f>SUM(D19:D21)</f>
        <v>0</v>
      </c>
      <c r="E18" s="96">
        <f>SUM(E19:E21)</f>
        <v>0</v>
      </c>
      <c r="F18" s="122">
        <f>SUM(F19:F21)</f>
        <v>0</v>
      </c>
      <c r="G18" s="40"/>
    </row>
    <row r="19" spans="1:7" ht="14.25">
      <c r="A19" s="2">
        <v>3600</v>
      </c>
      <c r="B19" s="15" t="s">
        <v>105</v>
      </c>
      <c r="C19" s="102"/>
      <c r="D19" s="112"/>
      <c r="E19" s="94"/>
      <c r="F19" s="128"/>
      <c r="G19" s="38"/>
    </row>
    <row r="20" spans="1:7" ht="14.25">
      <c r="A20" s="2">
        <v>3601</v>
      </c>
      <c r="B20" s="15" t="s">
        <v>106</v>
      </c>
      <c r="C20" s="102"/>
      <c r="D20" s="112"/>
      <c r="E20" s="94"/>
      <c r="F20" s="128"/>
      <c r="G20" s="38"/>
    </row>
    <row r="21" spans="1:7" ht="14.25">
      <c r="A21" s="2">
        <v>3605</v>
      </c>
      <c r="B21" s="15" t="s">
        <v>109</v>
      </c>
      <c r="C21" s="102"/>
      <c r="D21" s="112"/>
      <c r="E21" s="94"/>
      <c r="F21" s="128"/>
      <c r="G21" s="38"/>
    </row>
    <row r="22" spans="1:7" ht="14.25">
      <c r="A22" s="1">
        <v>39</v>
      </c>
      <c r="B22" s="16" t="s">
        <v>17</v>
      </c>
      <c r="C22" s="74">
        <f>SUM(C23:C30)</f>
        <v>0</v>
      </c>
      <c r="D22" s="85">
        <f>SUM(D23:D30)</f>
        <v>69200</v>
      </c>
      <c r="E22" s="96">
        <f>SUM(E23:E30)</f>
        <v>0</v>
      </c>
      <c r="F22" s="122">
        <f>SUM(F23:F30)</f>
        <v>0</v>
      </c>
      <c r="G22" s="38"/>
    </row>
    <row r="23" spans="1:7" ht="14.25">
      <c r="A23" s="8">
        <v>3900</v>
      </c>
      <c r="B23" s="17" t="s">
        <v>90</v>
      </c>
      <c r="C23" s="102"/>
      <c r="D23" s="112"/>
      <c r="E23" s="94"/>
      <c r="F23" s="128"/>
      <c r="G23" s="38"/>
    </row>
    <row r="24" spans="1:7" ht="14.25">
      <c r="A24" s="2">
        <v>3901</v>
      </c>
      <c r="B24" s="15" t="s">
        <v>15</v>
      </c>
      <c r="C24" s="102"/>
      <c r="D24" s="112"/>
      <c r="E24" s="94"/>
      <c r="F24" s="128"/>
      <c r="G24" s="38"/>
    </row>
    <row r="25" spans="1:7" ht="14.25">
      <c r="A25" s="2">
        <v>3902</v>
      </c>
      <c r="B25" s="15" t="s">
        <v>16</v>
      </c>
      <c r="C25" s="102"/>
      <c r="D25" s="112"/>
      <c r="E25" s="94"/>
      <c r="F25" s="128"/>
      <c r="G25" s="38"/>
    </row>
    <row r="26" spans="1:7" ht="14.25">
      <c r="A26" s="2">
        <v>3903</v>
      </c>
      <c r="B26" s="17" t="s">
        <v>89</v>
      </c>
      <c r="C26" s="102"/>
      <c r="D26" s="112"/>
      <c r="E26" s="94"/>
      <c r="F26" s="128"/>
      <c r="G26" s="38"/>
    </row>
    <row r="27" spans="1:7" ht="14.25">
      <c r="A27" s="2">
        <v>3904</v>
      </c>
      <c r="B27" s="19" t="s">
        <v>78</v>
      </c>
      <c r="C27" s="102"/>
      <c r="D27" s="112">
        <v>69200</v>
      </c>
      <c r="E27" s="94"/>
      <c r="F27" s="128"/>
      <c r="G27" s="38"/>
    </row>
    <row r="28" spans="1:7" ht="14.25">
      <c r="A28" s="2">
        <v>3909</v>
      </c>
      <c r="B28" s="15" t="s">
        <v>14</v>
      </c>
      <c r="C28" s="102"/>
      <c r="D28" s="112"/>
      <c r="E28" s="94"/>
      <c r="F28" s="128"/>
      <c r="G28" s="38"/>
    </row>
    <row r="29" spans="1:7" ht="14.25">
      <c r="A29" s="2">
        <v>3920</v>
      </c>
      <c r="B29" s="15" t="s">
        <v>4</v>
      </c>
      <c r="C29" s="102"/>
      <c r="D29" s="112"/>
      <c r="E29" s="94"/>
      <c r="F29" s="128"/>
      <c r="G29" s="38"/>
    </row>
    <row r="30" spans="1:7" ht="14.25">
      <c r="A30" s="2">
        <v>3930</v>
      </c>
      <c r="B30" s="15" t="s">
        <v>5</v>
      </c>
      <c r="C30" s="102"/>
      <c r="D30" s="112"/>
      <c r="E30" s="94"/>
      <c r="F30" s="128"/>
      <c r="G30" s="38"/>
    </row>
    <row r="31" spans="1:7" ht="15" thickBot="1">
      <c r="A31" s="52"/>
      <c r="B31" s="56" t="s">
        <v>71</v>
      </c>
      <c r="C31" s="76">
        <f>C2+C9+C16+C22+C18</f>
        <v>628886</v>
      </c>
      <c r="D31" s="86">
        <f>D2+D9+D16+D22+D18</f>
        <v>448870</v>
      </c>
      <c r="E31" s="97">
        <f>E2+E9+E16+E22+E18</f>
        <v>656500</v>
      </c>
      <c r="F31" s="124">
        <f>F2+F9+F16+F22+F18</f>
        <v>656500</v>
      </c>
      <c r="G31" s="55"/>
    </row>
    <row r="32" spans="1:7" ht="15" thickTop="1">
      <c r="A32" s="24"/>
      <c r="B32" s="50"/>
      <c r="C32" s="103"/>
      <c r="D32" s="114"/>
      <c r="E32" s="98"/>
      <c r="F32" s="120"/>
      <c r="G32" s="49"/>
    </row>
    <row r="33" spans="1:7" s="5" customFormat="1" ht="14.25">
      <c r="A33" s="1">
        <v>43</v>
      </c>
      <c r="B33" s="16" t="s">
        <v>95</v>
      </c>
      <c r="C33" s="74">
        <f>SUM(C34:C39)</f>
        <v>38925</v>
      </c>
      <c r="D33" s="85">
        <f>SUM(D34:D39)</f>
        <v>8196</v>
      </c>
      <c r="E33" s="96">
        <f>SUM(E34:E39)</f>
        <v>52100</v>
      </c>
      <c r="F33" s="122">
        <f>SUM(F34:F39)</f>
        <v>52100</v>
      </c>
      <c r="G33" s="40"/>
    </row>
    <row r="34" spans="1:7" ht="14.25">
      <c r="A34" s="2">
        <v>4300</v>
      </c>
      <c r="B34" s="15" t="s">
        <v>62</v>
      </c>
      <c r="C34" s="102"/>
      <c r="D34" s="112"/>
      <c r="E34" s="94"/>
      <c r="F34" s="128"/>
      <c r="G34" s="38"/>
    </row>
    <row r="35" spans="1:7" ht="14.25">
      <c r="A35" s="2">
        <v>4301</v>
      </c>
      <c r="B35" s="15" t="s">
        <v>61</v>
      </c>
      <c r="C35" s="102"/>
      <c r="D35" s="112"/>
      <c r="E35" s="94"/>
      <c r="F35" s="128"/>
      <c r="G35" s="38"/>
    </row>
    <row r="36" spans="1:7" ht="14.25">
      <c r="A36" s="2">
        <v>4330</v>
      </c>
      <c r="B36" s="15" t="s">
        <v>76</v>
      </c>
      <c r="C36" s="102">
        <v>0</v>
      </c>
      <c r="D36" s="112"/>
      <c r="E36" s="94"/>
      <c r="F36" s="128"/>
      <c r="G36" s="38"/>
    </row>
    <row r="37" spans="1:7" ht="14.25">
      <c r="A37" s="2">
        <v>4340</v>
      </c>
      <c r="B37" s="15" t="s">
        <v>18</v>
      </c>
      <c r="C37" s="102">
        <v>29292</v>
      </c>
      <c r="D37" s="112">
        <v>8196</v>
      </c>
      <c r="E37" s="94">
        <v>44000</v>
      </c>
      <c r="F37" s="128">
        <v>44000</v>
      </c>
      <c r="G37" s="38"/>
    </row>
    <row r="38" spans="1:7" ht="14.25">
      <c r="A38" s="2">
        <v>4341</v>
      </c>
      <c r="B38" s="15" t="s">
        <v>19</v>
      </c>
      <c r="C38" s="102">
        <v>9633</v>
      </c>
      <c r="D38" s="112"/>
      <c r="E38" s="94">
        <v>6600</v>
      </c>
      <c r="F38" s="128">
        <v>6600</v>
      </c>
      <c r="G38" s="38"/>
    </row>
    <row r="39" spans="1:7" ht="14.25">
      <c r="A39" s="2">
        <v>4342</v>
      </c>
      <c r="B39" s="15" t="s">
        <v>64</v>
      </c>
      <c r="C39" s="102"/>
      <c r="D39" s="112"/>
      <c r="E39" s="94">
        <v>1500</v>
      </c>
      <c r="F39" s="128">
        <v>1500</v>
      </c>
      <c r="G39" s="38"/>
    </row>
    <row r="40" spans="1:7" s="5" customFormat="1" ht="14.25">
      <c r="A40" s="1">
        <v>45</v>
      </c>
      <c r="B40" s="16" t="s">
        <v>103</v>
      </c>
      <c r="C40" s="74">
        <f>SUM(C41:C44)</f>
        <v>2937</v>
      </c>
      <c r="D40" s="85">
        <f>SUM(D41:D44)</f>
        <v>0</v>
      </c>
      <c r="E40" s="96">
        <f>SUM(E41:E44)</f>
        <v>2200</v>
      </c>
      <c r="F40" s="122">
        <f>SUM(F41:F44)</f>
        <v>2200</v>
      </c>
      <c r="G40" s="40"/>
    </row>
    <row r="41" spans="1:7" ht="14.25">
      <c r="A41" s="2">
        <v>4500</v>
      </c>
      <c r="B41" s="15" t="s">
        <v>70</v>
      </c>
      <c r="C41" s="102"/>
      <c r="D41" s="112"/>
      <c r="E41" s="94"/>
      <c r="F41" s="128"/>
      <c r="G41" s="38"/>
    </row>
    <row r="42" spans="1:7" ht="14.25">
      <c r="A42" s="2">
        <v>4510</v>
      </c>
      <c r="B42" s="19" t="s">
        <v>79</v>
      </c>
      <c r="C42" s="102">
        <v>2937</v>
      </c>
      <c r="D42" s="112"/>
      <c r="E42" s="94">
        <v>2200</v>
      </c>
      <c r="F42" s="128">
        <v>2200</v>
      </c>
      <c r="G42" s="38"/>
    </row>
    <row r="43" spans="1:7" ht="14.25">
      <c r="A43" s="2">
        <v>4520</v>
      </c>
      <c r="B43" s="19" t="s">
        <v>80</v>
      </c>
      <c r="C43" s="102"/>
      <c r="D43" s="112"/>
      <c r="E43" s="94"/>
      <c r="F43" s="128"/>
      <c r="G43" s="38"/>
    </row>
    <row r="44" spans="1:7" ht="14.25">
      <c r="A44" s="2">
        <v>4531</v>
      </c>
      <c r="B44" s="19" t="s">
        <v>112</v>
      </c>
      <c r="C44" s="102"/>
      <c r="D44" s="112"/>
      <c r="E44" s="94"/>
      <c r="F44" s="128"/>
      <c r="G44" s="38"/>
    </row>
    <row r="45" spans="1:7" s="5" customFormat="1" ht="14.25">
      <c r="A45" s="1">
        <v>50</v>
      </c>
      <c r="B45" s="16" t="s">
        <v>20</v>
      </c>
      <c r="C45" s="74">
        <f>SUM(C46:C47)</f>
        <v>35850</v>
      </c>
      <c r="D45" s="85">
        <f>SUM(D46:D47)</f>
        <v>4750</v>
      </c>
      <c r="E45" s="96">
        <f>SUM(E46:E47)</f>
        <v>50000</v>
      </c>
      <c r="F45" s="122">
        <f>SUM(F46:F47)</f>
        <v>70000</v>
      </c>
      <c r="G45" s="40"/>
    </row>
    <row r="46" spans="1:7" ht="14.25">
      <c r="A46" s="2">
        <v>5000</v>
      </c>
      <c r="B46" s="15" t="s">
        <v>21</v>
      </c>
      <c r="C46" s="102">
        <v>35850</v>
      </c>
      <c r="D46" s="112">
        <v>4750</v>
      </c>
      <c r="E46" s="94">
        <v>50000</v>
      </c>
      <c r="F46" s="128">
        <v>70000</v>
      </c>
      <c r="G46" s="38" t="s">
        <v>135</v>
      </c>
    </row>
    <row r="47" spans="1:7" ht="14.25">
      <c r="A47" s="2">
        <v>5092</v>
      </c>
      <c r="B47" s="15" t="s">
        <v>108</v>
      </c>
      <c r="C47" s="102"/>
      <c r="D47" s="112"/>
      <c r="E47" s="94"/>
      <c r="F47" s="128"/>
      <c r="G47" s="38"/>
    </row>
    <row r="48" spans="1:7" s="5" customFormat="1" ht="14.25">
      <c r="A48" s="1">
        <v>55</v>
      </c>
      <c r="B48" s="16" t="s">
        <v>22</v>
      </c>
      <c r="C48" s="74">
        <f>SUM(C49:C50)</f>
        <v>0</v>
      </c>
      <c r="D48" s="85">
        <f>SUM(D49:D50)</f>
        <v>0</v>
      </c>
      <c r="E48" s="96">
        <f>SUM(E49:E50)</f>
        <v>0</v>
      </c>
      <c r="F48" s="122"/>
      <c r="G48" s="40"/>
    </row>
    <row r="49" spans="1:7" ht="14.25">
      <c r="A49" s="2">
        <v>5500</v>
      </c>
      <c r="B49" s="15" t="s">
        <v>22</v>
      </c>
      <c r="C49" s="102"/>
      <c r="D49" s="112"/>
      <c r="E49" s="94"/>
      <c r="F49" s="128"/>
      <c r="G49" s="38"/>
    </row>
    <row r="50" spans="1:7" ht="14.25">
      <c r="A50" s="2">
        <v>5990</v>
      </c>
      <c r="B50" s="15" t="s">
        <v>86</v>
      </c>
      <c r="C50" s="102"/>
      <c r="D50" s="112"/>
      <c r="E50" s="94"/>
      <c r="F50" s="128"/>
      <c r="G50" s="38"/>
    </row>
    <row r="51" spans="1:7" s="5" customFormat="1" ht="14.25">
      <c r="A51" s="1">
        <v>62</v>
      </c>
      <c r="B51" s="16" t="s">
        <v>96</v>
      </c>
      <c r="C51" s="74">
        <f>C52</f>
        <v>0</v>
      </c>
      <c r="D51" s="85">
        <f>D52</f>
        <v>310.2</v>
      </c>
      <c r="E51" s="96">
        <f>E52</f>
        <v>0</v>
      </c>
      <c r="F51" s="122"/>
      <c r="G51" s="40"/>
    </row>
    <row r="52" spans="1:7" ht="14.25">
      <c r="A52" s="2">
        <v>6250</v>
      </c>
      <c r="B52" s="15" t="s">
        <v>23</v>
      </c>
      <c r="C52" s="102"/>
      <c r="D52" s="112">
        <v>310.2</v>
      </c>
      <c r="E52" s="94"/>
      <c r="F52" s="128"/>
      <c r="G52" s="38"/>
    </row>
    <row r="53" spans="1:7" s="5" customFormat="1" ht="14.25">
      <c r="A53" s="1">
        <v>63</v>
      </c>
      <c r="B53" s="16" t="s">
        <v>97</v>
      </c>
      <c r="C53" s="74">
        <f>SUM(C54:C58)</f>
        <v>76800</v>
      </c>
      <c r="D53" s="85">
        <f>SUM(D54:D58)</f>
        <v>1560</v>
      </c>
      <c r="E53" s="96">
        <f>SUM(E54:E58)</f>
        <v>72000</v>
      </c>
      <c r="F53" s="122">
        <f>SUM(F54:F58)</f>
        <v>72000</v>
      </c>
      <c r="G53" s="40"/>
    </row>
    <row r="54" spans="1:7" ht="14.25">
      <c r="A54" s="2">
        <v>6300</v>
      </c>
      <c r="B54" s="15" t="s">
        <v>24</v>
      </c>
      <c r="C54" s="102">
        <v>76800</v>
      </c>
      <c r="D54" s="112">
        <v>1560</v>
      </c>
      <c r="E54" s="94">
        <v>72000</v>
      </c>
      <c r="F54" s="128">
        <v>72000</v>
      </c>
      <c r="G54" s="38" t="s">
        <v>136</v>
      </c>
    </row>
    <row r="55" spans="1:7" ht="14.25">
      <c r="A55" s="2">
        <v>6320</v>
      </c>
      <c r="B55" s="15" t="s">
        <v>25</v>
      </c>
      <c r="C55" s="102"/>
      <c r="D55" s="112"/>
      <c r="E55" s="94"/>
      <c r="F55" s="128"/>
      <c r="G55" s="38"/>
    </row>
    <row r="56" spans="1:7" ht="14.25">
      <c r="A56" s="2">
        <v>6340</v>
      </c>
      <c r="B56" s="15" t="s">
        <v>26</v>
      </c>
      <c r="C56" s="102"/>
      <c r="D56" s="112"/>
      <c r="E56" s="94"/>
      <c r="F56" s="128"/>
      <c r="G56" s="38"/>
    </row>
    <row r="57" spans="1:7" ht="14.25">
      <c r="A57" s="2">
        <v>6360</v>
      </c>
      <c r="B57" s="15" t="s">
        <v>120</v>
      </c>
      <c r="C57" s="102"/>
      <c r="D57" s="112"/>
      <c r="E57" s="94"/>
      <c r="F57" s="128"/>
      <c r="G57" s="38"/>
    </row>
    <row r="58" spans="1:7" ht="14.25">
      <c r="A58" s="2">
        <v>6390</v>
      </c>
      <c r="B58" s="15" t="s">
        <v>27</v>
      </c>
      <c r="C58" s="102"/>
      <c r="D58" s="112"/>
      <c r="E58" s="94"/>
      <c r="F58" s="128"/>
      <c r="G58" s="38"/>
    </row>
    <row r="59" spans="1:7" s="5" customFormat="1" ht="14.25">
      <c r="A59" s="1">
        <v>64</v>
      </c>
      <c r="B59" s="16" t="s">
        <v>101</v>
      </c>
      <c r="C59" s="74">
        <f>SUM(C60:C63)</f>
        <v>12825</v>
      </c>
      <c r="D59" s="85">
        <f>SUM(D60:D63)</f>
        <v>1640</v>
      </c>
      <c r="E59" s="96">
        <f>SUM(E60:E63)</f>
        <v>7400</v>
      </c>
      <c r="F59" s="122">
        <f>SUM(F60:F63)</f>
        <v>7400</v>
      </c>
      <c r="G59" s="40"/>
    </row>
    <row r="60" spans="1:7" ht="14.25">
      <c r="A60" s="2">
        <v>6400</v>
      </c>
      <c r="B60" s="15" t="s">
        <v>87</v>
      </c>
      <c r="C60" s="102">
        <v>4965</v>
      </c>
      <c r="D60" s="112"/>
      <c r="E60" s="94">
        <v>2800</v>
      </c>
      <c r="F60" s="128">
        <v>2800</v>
      </c>
      <c r="G60" s="38"/>
    </row>
    <row r="61" spans="1:7" ht="14.25">
      <c r="A61" s="2">
        <v>6440</v>
      </c>
      <c r="B61" s="15" t="s">
        <v>28</v>
      </c>
      <c r="C61" s="102">
        <v>1900</v>
      </c>
      <c r="D61" s="112"/>
      <c r="E61" s="94">
        <v>2200</v>
      </c>
      <c r="F61" s="128">
        <v>2200</v>
      </c>
      <c r="G61" s="38"/>
    </row>
    <row r="62" spans="1:7" ht="14.25">
      <c r="A62" s="2">
        <v>6470</v>
      </c>
      <c r="B62" s="15" t="s">
        <v>65</v>
      </c>
      <c r="C62" s="102">
        <v>3560</v>
      </c>
      <c r="D62" s="112">
        <v>1640</v>
      </c>
      <c r="E62" s="94">
        <v>2400</v>
      </c>
      <c r="F62" s="128">
        <v>2400</v>
      </c>
      <c r="G62" s="38"/>
    </row>
    <row r="63" spans="1:7" ht="14.25">
      <c r="A63" s="2">
        <v>6490</v>
      </c>
      <c r="B63" s="15" t="s">
        <v>29</v>
      </c>
      <c r="C63" s="102">
        <v>2400</v>
      </c>
      <c r="D63" s="112"/>
      <c r="E63" s="94"/>
      <c r="F63" s="128"/>
      <c r="G63" s="38"/>
    </row>
    <row r="64" spans="1:7" s="5" customFormat="1" ht="14.25">
      <c r="A64" s="1">
        <v>65</v>
      </c>
      <c r="B64" s="16" t="s">
        <v>98</v>
      </c>
      <c r="C64" s="74">
        <f>SUM(C65:C71)</f>
        <v>123931</v>
      </c>
      <c r="D64" s="85">
        <f>SUM(D65:D71)</f>
        <v>26363.63</v>
      </c>
      <c r="E64" s="96">
        <f>SUM(E65:E71)</f>
        <v>123659</v>
      </c>
      <c r="F64" s="122">
        <f>SUM(F65:F71)</f>
        <v>116500</v>
      </c>
      <c r="G64" s="40"/>
    </row>
    <row r="65" spans="1:7" ht="14.25">
      <c r="A65" s="2">
        <v>6520</v>
      </c>
      <c r="B65" s="15" t="s">
        <v>30</v>
      </c>
      <c r="C65" s="102"/>
      <c r="D65" s="112"/>
      <c r="E65" s="94">
        <v>1500</v>
      </c>
      <c r="F65" s="128">
        <v>1500</v>
      </c>
      <c r="G65" s="38"/>
    </row>
    <row r="66" spans="1:7" ht="14.25">
      <c r="A66" s="2">
        <v>6550</v>
      </c>
      <c r="B66" s="15" t="s">
        <v>31</v>
      </c>
      <c r="C66" s="102">
        <v>15190</v>
      </c>
      <c r="D66" s="112">
        <v>2193.25</v>
      </c>
      <c r="E66" s="94">
        <v>27000</v>
      </c>
      <c r="F66" s="128">
        <v>15000</v>
      </c>
      <c r="G66" s="38"/>
    </row>
    <row r="67" spans="1:7" ht="14.25">
      <c r="A67" s="2">
        <v>6551</v>
      </c>
      <c r="B67" s="15" t="s">
        <v>111</v>
      </c>
      <c r="C67" s="102"/>
      <c r="D67" s="112"/>
      <c r="E67" s="94"/>
      <c r="F67" s="128"/>
      <c r="G67" s="38"/>
    </row>
    <row r="68" spans="1:7" ht="14.25">
      <c r="A68" s="2">
        <v>6552</v>
      </c>
      <c r="B68" s="19" t="s">
        <v>81</v>
      </c>
      <c r="C68" s="102">
        <v>1275</v>
      </c>
      <c r="D68" s="112"/>
      <c r="E68" s="94"/>
      <c r="F68" s="128"/>
      <c r="G68" s="38"/>
    </row>
    <row r="69" spans="1:7" ht="14.25">
      <c r="A69" s="2">
        <v>6560</v>
      </c>
      <c r="B69" s="15" t="s">
        <v>32</v>
      </c>
      <c r="C69" s="102">
        <v>0</v>
      </c>
      <c r="D69" s="112">
        <v>4063.38</v>
      </c>
      <c r="E69" s="94"/>
      <c r="F69" s="128"/>
      <c r="G69" s="38"/>
    </row>
    <row r="70" spans="1:7" ht="14.25">
      <c r="A70" s="2">
        <v>6561</v>
      </c>
      <c r="B70" s="15" t="s">
        <v>67</v>
      </c>
      <c r="C70" s="102">
        <v>58464</v>
      </c>
      <c r="D70" s="112">
        <v>20107</v>
      </c>
      <c r="E70" s="94">
        <v>50000</v>
      </c>
      <c r="F70" s="128">
        <v>50000</v>
      </c>
      <c r="G70" s="38"/>
    </row>
    <row r="71" spans="1:7" s="5" customFormat="1" ht="14.25">
      <c r="A71" s="2">
        <v>6570</v>
      </c>
      <c r="B71" s="15" t="s">
        <v>63</v>
      </c>
      <c r="C71" s="102">
        <v>49002</v>
      </c>
      <c r="D71" s="112"/>
      <c r="E71" s="94">
        <v>45159</v>
      </c>
      <c r="F71" s="128">
        <v>50000</v>
      </c>
      <c r="G71" s="40"/>
    </row>
    <row r="72" spans="1:7" ht="14.25">
      <c r="A72" s="1">
        <v>66</v>
      </c>
      <c r="B72" s="16" t="s">
        <v>33</v>
      </c>
      <c r="C72" s="74">
        <f>C73+C74+C75</f>
        <v>849</v>
      </c>
      <c r="D72" s="85">
        <f>D73+D74+D75</f>
        <v>171606.01</v>
      </c>
      <c r="E72" s="96">
        <f>E73+E74+E75</f>
        <v>0</v>
      </c>
      <c r="F72" s="122">
        <f>F73+F74+F75</f>
        <v>30000</v>
      </c>
      <c r="G72" s="38"/>
    </row>
    <row r="73" spans="1:7" ht="14.25">
      <c r="A73" s="2">
        <v>6600</v>
      </c>
      <c r="B73" s="15" t="s">
        <v>34</v>
      </c>
      <c r="C73" s="102"/>
      <c r="D73" s="112">
        <v>171606.01</v>
      </c>
      <c r="E73" s="94"/>
      <c r="F73" s="128"/>
      <c r="G73" s="38"/>
    </row>
    <row r="74" spans="1:7" ht="14.25">
      <c r="A74" s="2">
        <v>6620</v>
      </c>
      <c r="B74" s="15" t="s">
        <v>35</v>
      </c>
      <c r="C74" s="102">
        <v>849</v>
      </c>
      <c r="D74" s="112"/>
      <c r="E74" s="94"/>
      <c r="F74" s="128"/>
      <c r="G74" s="38"/>
    </row>
    <row r="75" spans="1:7" s="5" customFormat="1" ht="14.25">
      <c r="A75" s="2">
        <v>6640</v>
      </c>
      <c r="B75" s="19" t="s">
        <v>82</v>
      </c>
      <c r="C75" s="102"/>
      <c r="D75" s="112"/>
      <c r="E75" s="94"/>
      <c r="F75" s="128">
        <v>30000</v>
      </c>
      <c r="G75" s="40"/>
    </row>
    <row r="76" spans="1:7" ht="14.25">
      <c r="A76" s="1">
        <v>67</v>
      </c>
      <c r="B76" s="16" t="s">
        <v>99</v>
      </c>
      <c r="C76" s="74">
        <f>C77</f>
        <v>0</v>
      </c>
      <c r="D76" s="85">
        <f>D77</f>
        <v>0</v>
      </c>
      <c r="E76" s="96">
        <f>E77</f>
        <v>0</v>
      </c>
      <c r="F76" s="122">
        <f>F77</f>
        <v>0</v>
      </c>
      <c r="G76" s="38"/>
    </row>
    <row r="77" spans="1:7" ht="14.25">
      <c r="A77" s="2">
        <v>6705</v>
      </c>
      <c r="B77" s="15" t="s">
        <v>36</v>
      </c>
      <c r="C77" s="102"/>
      <c r="D77" s="112"/>
      <c r="E77" s="94"/>
      <c r="F77" s="128"/>
      <c r="G77" s="38"/>
    </row>
    <row r="78" spans="1:7" ht="14.25">
      <c r="A78" s="1">
        <v>68</v>
      </c>
      <c r="B78" s="16" t="s">
        <v>100</v>
      </c>
      <c r="C78" s="74">
        <f>C79+C80+C81+C82</f>
        <v>2100</v>
      </c>
      <c r="D78" s="85">
        <f>D79+D80+D81+D82</f>
        <v>0</v>
      </c>
      <c r="E78" s="96">
        <f>E79+E80+E81+E82</f>
        <v>3000</v>
      </c>
      <c r="F78" s="122">
        <f>F79+F80+F81+F82</f>
        <v>3000</v>
      </c>
      <c r="G78" s="38"/>
    </row>
    <row r="79" spans="1:7" ht="14.25">
      <c r="A79" s="2">
        <v>6800</v>
      </c>
      <c r="B79" s="15" t="s">
        <v>37</v>
      </c>
      <c r="C79" s="102"/>
      <c r="D79" s="112"/>
      <c r="E79" s="94"/>
      <c r="F79" s="128"/>
      <c r="G79" s="38"/>
    </row>
    <row r="80" spans="1:7" ht="14.25">
      <c r="A80" s="2">
        <v>6820</v>
      </c>
      <c r="B80" s="17" t="s">
        <v>83</v>
      </c>
      <c r="C80" s="102"/>
      <c r="D80" s="112"/>
      <c r="E80" s="94"/>
      <c r="F80" s="128"/>
      <c r="G80" s="38"/>
    </row>
    <row r="81" spans="1:7" ht="14.25">
      <c r="A81" s="2">
        <v>6840</v>
      </c>
      <c r="B81" s="19" t="s">
        <v>114</v>
      </c>
      <c r="C81" s="102"/>
      <c r="D81" s="112"/>
      <c r="E81" s="94"/>
      <c r="F81" s="128"/>
      <c r="G81" s="38"/>
    </row>
    <row r="82" spans="1:7" s="5" customFormat="1" ht="14.25">
      <c r="A82" s="2">
        <v>6860</v>
      </c>
      <c r="B82" s="15" t="s">
        <v>38</v>
      </c>
      <c r="C82" s="102">
        <v>2100</v>
      </c>
      <c r="D82" s="112"/>
      <c r="E82" s="94">
        <v>3000</v>
      </c>
      <c r="F82" s="128">
        <v>3000</v>
      </c>
      <c r="G82" s="40"/>
    </row>
    <row r="83" spans="1:7" s="5" customFormat="1" ht="14.25">
      <c r="A83" s="1">
        <v>69</v>
      </c>
      <c r="B83" s="16" t="s">
        <v>39</v>
      </c>
      <c r="C83" s="74">
        <f>SUM(C84:C87)</f>
        <v>0</v>
      </c>
      <c r="D83" s="85">
        <f>SUM(D84:D87)</f>
        <v>0</v>
      </c>
      <c r="E83" s="96">
        <f>SUM(E84:E87)</f>
        <v>400</v>
      </c>
      <c r="F83" s="122">
        <f>SUM(F84:F87)</f>
        <v>400</v>
      </c>
      <c r="G83" s="40"/>
    </row>
    <row r="84" spans="1:7" s="5" customFormat="1" ht="14.25">
      <c r="A84" s="9">
        <v>6900</v>
      </c>
      <c r="B84" s="21" t="s">
        <v>113</v>
      </c>
      <c r="C84" s="74"/>
      <c r="D84" s="85"/>
      <c r="E84" s="96"/>
      <c r="F84" s="122"/>
      <c r="G84" s="40"/>
    </row>
    <row r="85" spans="1:7" ht="14.25">
      <c r="A85" s="13">
        <v>6907</v>
      </c>
      <c r="B85" s="20" t="s">
        <v>110</v>
      </c>
      <c r="C85" s="102"/>
      <c r="D85" s="112"/>
      <c r="E85" s="94"/>
      <c r="F85" s="128"/>
      <c r="G85" s="38"/>
    </row>
    <row r="86" spans="1:7" ht="14.25">
      <c r="A86" s="4">
        <v>6910</v>
      </c>
      <c r="B86" s="19" t="s">
        <v>39</v>
      </c>
      <c r="C86" s="102"/>
      <c r="D86" s="112"/>
      <c r="E86" s="94">
        <v>400</v>
      </c>
      <c r="F86" s="128">
        <v>400</v>
      </c>
      <c r="G86" s="38"/>
    </row>
    <row r="87" spans="1:7" s="5" customFormat="1" ht="14.25">
      <c r="A87" s="2">
        <v>6940</v>
      </c>
      <c r="B87" s="15" t="s">
        <v>40</v>
      </c>
      <c r="C87" s="102"/>
      <c r="D87" s="112"/>
      <c r="E87" s="94"/>
      <c r="F87" s="128"/>
      <c r="G87" s="40"/>
    </row>
    <row r="88" spans="1:7" ht="14.25">
      <c r="A88" s="1">
        <v>71</v>
      </c>
      <c r="B88" s="16" t="s">
        <v>41</v>
      </c>
      <c r="C88" s="74">
        <f>SUM(C89:C94)</f>
        <v>248162</v>
      </c>
      <c r="D88" s="85">
        <f>SUM(D89:D94)</f>
        <v>68969.66</v>
      </c>
      <c r="E88" s="96">
        <f>SUM(E89:E94)</f>
        <v>250000</v>
      </c>
      <c r="F88" s="122">
        <f>SUM(F89:F94)</f>
        <v>200000</v>
      </c>
      <c r="G88" s="38"/>
    </row>
    <row r="89" spans="1:7" ht="14.25">
      <c r="A89" s="2">
        <v>7100</v>
      </c>
      <c r="B89" s="15" t="s">
        <v>42</v>
      </c>
      <c r="C89" s="102"/>
      <c r="D89" s="112"/>
      <c r="E89" s="94"/>
      <c r="F89" s="128"/>
      <c r="G89" s="38"/>
    </row>
    <row r="90" spans="1:7" ht="14.25">
      <c r="A90" s="2">
        <v>7140</v>
      </c>
      <c r="B90" s="15" t="s">
        <v>43</v>
      </c>
      <c r="C90" s="102">
        <v>183912</v>
      </c>
      <c r="D90" s="112">
        <v>68969.66</v>
      </c>
      <c r="E90" s="94">
        <v>165000</v>
      </c>
      <c r="F90" s="128">
        <v>140000</v>
      </c>
      <c r="G90" s="38"/>
    </row>
    <row r="91" spans="1:7" ht="14.25">
      <c r="A91" s="2">
        <v>7141</v>
      </c>
      <c r="B91" s="19" t="s">
        <v>84</v>
      </c>
      <c r="C91" s="102">
        <v>64250</v>
      </c>
      <c r="D91" s="112"/>
      <c r="E91" s="94">
        <v>85000</v>
      </c>
      <c r="F91" s="128">
        <v>60000</v>
      </c>
      <c r="G91" s="38"/>
    </row>
    <row r="92" spans="1:7" ht="14.25">
      <c r="A92" s="2">
        <v>7145</v>
      </c>
      <c r="B92" s="19" t="s">
        <v>116</v>
      </c>
      <c r="C92" s="102"/>
      <c r="D92" s="112"/>
      <c r="E92" s="94"/>
      <c r="F92" s="128"/>
      <c r="G92" s="38"/>
    </row>
    <row r="93" spans="1:7" ht="14.25">
      <c r="A93" s="2">
        <v>7150</v>
      </c>
      <c r="B93" s="19" t="s">
        <v>107</v>
      </c>
      <c r="C93" s="102"/>
      <c r="D93" s="112"/>
      <c r="E93" s="94"/>
      <c r="F93" s="128"/>
      <c r="G93" s="38"/>
    </row>
    <row r="94" spans="1:7" s="5" customFormat="1" ht="14.25">
      <c r="A94" s="2">
        <v>7190</v>
      </c>
      <c r="B94" s="15" t="s">
        <v>66</v>
      </c>
      <c r="C94" s="102"/>
      <c r="D94" s="112"/>
      <c r="E94" s="94"/>
      <c r="F94" s="128"/>
      <c r="G94" s="40"/>
    </row>
    <row r="95" spans="1:7" ht="14.25">
      <c r="A95" s="1">
        <v>73</v>
      </c>
      <c r="B95" s="16" t="s">
        <v>102</v>
      </c>
      <c r="C95" s="74">
        <f>C96+C97+C98</f>
        <v>18404</v>
      </c>
      <c r="D95" s="85">
        <f>D96+D97+D98</f>
        <v>11807</v>
      </c>
      <c r="E95" s="96">
        <f>E96+E97+E98</f>
        <v>26000</v>
      </c>
      <c r="F95" s="122">
        <f>F96+F97+F98</f>
        <v>25000</v>
      </c>
      <c r="G95" s="38"/>
    </row>
    <row r="96" spans="1:7" ht="14.25">
      <c r="A96" s="2">
        <v>7300</v>
      </c>
      <c r="B96" s="15" t="s">
        <v>45</v>
      </c>
      <c r="C96" s="102"/>
      <c r="D96" s="112"/>
      <c r="E96" s="94"/>
      <c r="F96" s="128"/>
      <c r="G96" s="38"/>
    </row>
    <row r="97" spans="1:7" ht="14.25">
      <c r="A97" s="2">
        <v>7320</v>
      </c>
      <c r="B97" s="15" t="s">
        <v>44</v>
      </c>
      <c r="C97" s="102">
        <v>1308</v>
      </c>
      <c r="D97" s="112"/>
      <c r="E97" s="94"/>
      <c r="F97" s="128"/>
      <c r="G97" s="38"/>
    </row>
    <row r="98" spans="1:7" s="5" customFormat="1" ht="14.25">
      <c r="A98" s="2">
        <v>7390</v>
      </c>
      <c r="B98" s="15" t="s">
        <v>68</v>
      </c>
      <c r="C98" s="102">
        <v>17096</v>
      </c>
      <c r="D98" s="112">
        <v>11807</v>
      </c>
      <c r="E98" s="94">
        <v>26000</v>
      </c>
      <c r="F98" s="128">
        <v>25000</v>
      </c>
      <c r="G98" s="40"/>
    </row>
    <row r="99" spans="1:7" ht="14.25">
      <c r="A99" s="1">
        <v>74</v>
      </c>
      <c r="B99" s="16" t="s">
        <v>46</v>
      </c>
      <c r="C99" s="74">
        <f>SUM(C100:C101)</f>
        <v>34220</v>
      </c>
      <c r="D99" s="85">
        <f>SUM(D100:D101)</f>
        <v>18300</v>
      </c>
      <c r="E99" s="96">
        <f>SUM(E100:E101)</f>
        <v>33500</v>
      </c>
      <c r="F99" s="122">
        <f>SUM(F100:F101)</f>
        <v>33500</v>
      </c>
      <c r="G99" s="38"/>
    </row>
    <row r="100" spans="1:7" ht="14.25">
      <c r="A100" s="2">
        <v>7400</v>
      </c>
      <c r="B100" s="15" t="s">
        <v>47</v>
      </c>
      <c r="C100" s="102">
        <v>34220</v>
      </c>
      <c r="D100" s="112">
        <v>18300</v>
      </c>
      <c r="E100" s="94">
        <v>33500</v>
      </c>
      <c r="F100" s="128">
        <v>33500</v>
      </c>
      <c r="G100" s="38"/>
    </row>
    <row r="101" spans="1:7" s="5" customFormat="1" ht="14.25">
      <c r="A101" s="2">
        <v>7430</v>
      </c>
      <c r="B101" s="17" t="s">
        <v>78</v>
      </c>
      <c r="C101" s="102"/>
      <c r="D101" s="112"/>
      <c r="E101" s="94"/>
      <c r="F101" s="128"/>
      <c r="G101" s="40"/>
    </row>
    <row r="102" spans="1:7" ht="14.25">
      <c r="A102" s="1">
        <v>75</v>
      </c>
      <c r="B102" s="16" t="s">
        <v>48</v>
      </c>
      <c r="C102" s="74">
        <f>C103</f>
        <v>0</v>
      </c>
      <c r="D102" s="85">
        <f>D103</f>
        <v>0</v>
      </c>
      <c r="E102" s="96">
        <f>E103</f>
        <v>0</v>
      </c>
      <c r="F102" s="122">
        <f>F103</f>
        <v>0</v>
      </c>
      <c r="G102" s="38"/>
    </row>
    <row r="103" spans="1:7" s="5" customFormat="1" ht="14.25">
      <c r="A103" s="2">
        <v>7500</v>
      </c>
      <c r="B103" s="15" t="s">
        <v>48</v>
      </c>
      <c r="C103" s="102"/>
      <c r="D103" s="112"/>
      <c r="E103" s="94"/>
      <c r="F103" s="128"/>
      <c r="G103" s="40"/>
    </row>
    <row r="104" spans="1:7" ht="14.25">
      <c r="A104" s="1">
        <v>77</v>
      </c>
      <c r="B104" s="16" t="s">
        <v>49</v>
      </c>
      <c r="C104" s="74">
        <f>SUM(C105:C109)</f>
        <v>11582</v>
      </c>
      <c r="D104" s="85">
        <f>SUM(D105:D109)</f>
        <v>1903.07</v>
      </c>
      <c r="E104" s="96">
        <f>SUM(E105:E109)</f>
        <v>0</v>
      </c>
      <c r="F104" s="122">
        <f>SUM(F105:F109)</f>
        <v>0</v>
      </c>
      <c r="G104" s="38"/>
    </row>
    <row r="105" spans="1:7" ht="14.25">
      <c r="A105" s="2">
        <v>7710</v>
      </c>
      <c r="B105" s="15" t="s">
        <v>50</v>
      </c>
      <c r="C105" s="102"/>
      <c r="D105" s="112"/>
      <c r="E105" s="94"/>
      <c r="F105" s="128"/>
      <c r="G105" s="38"/>
    </row>
    <row r="106" spans="1:7" ht="14.25">
      <c r="A106" s="2">
        <v>7770</v>
      </c>
      <c r="B106" s="15" t="s">
        <v>51</v>
      </c>
      <c r="C106" s="102">
        <v>489</v>
      </c>
      <c r="D106" s="112">
        <v>2.5</v>
      </c>
      <c r="E106" s="94"/>
      <c r="F106" s="128"/>
      <c r="G106" s="38"/>
    </row>
    <row r="107" spans="1:7" ht="14.25">
      <c r="A107" s="2">
        <v>7790</v>
      </c>
      <c r="B107" s="15" t="s">
        <v>52</v>
      </c>
      <c r="C107" s="102"/>
      <c r="D107" s="112"/>
      <c r="E107" s="94"/>
      <c r="F107" s="128"/>
      <c r="G107" s="38"/>
    </row>
    <row r="108" spans="1:7" ht="14.25">
      <c r="A108" s="2">
        <v>7791</v>
      </c>
      <c r="B108" s="15" t="s">
        <v>53</v>
      </c>
      <c r="C108" s="102">
        <v>11093</v>
      </c>
      <c r="D108" s="112">
        <v>1900.57</v>
      </c>
      <c r="E108" s="94"/>
      <c r="F108" s="128"/>
      <c r="G108" s="38"/>
    </row>
    <row r="109" spans="1:7" ht="14.25">
      <c r="A109" s="2">
        <v>7830</v>
      </c>
      <c r="B109" s="15" t="s">
        <v>88</v>
      </c>
      <c r="C109" s="102"/>
      <c r="D109" s="112"/>
      <c r="E109" s="94"/>
      <c r="F109" s="128"/>
      <c r="G109" s="38"/>
    </row>
    <row r="110" spans="1:7" ht="15" thickBot="1">
      <c r="A110" s="52"/>
      <c r="B110" s="56" t="s">
        <v>72</v>
      </c>
      <c r="C110" s="76">
        <f>C33+C40+C45+C48+C51+C53+C59+C64+C72+C76+C78+C83+C88+C95+C99+C102+C104</f>
        <v>606585</v>
      </c>
      <c r="D110" s="86">
        <f>D33+D40+D45+D48+D51+D53+D59+D64+D72+D76+D78+D83+D88+D95+D99+D102+D104</f>
        <v>315405.57</v>
      </c>
      <c r="E110" s="97">
        <f>E33+E40+E45+E48+E51+E53+E59+E64+E72+E76+E78+E83+E88+E95+E99+E102+E104</f>
        <v>620259</v>
      </c>
      <c r="F110" s="124">
        <f>F33+F40+F45+F48+F51+F53+F59+F64+F72+F76+F78+F83+F88+F95+F99+F102+F104</f>
        <v>612100</v>
      </c>
      <c r="G110" s="55"/>
    </row>
    <row r="111" spans="1:7" s="5" customFormat="1" ht="15" thickTop="1">
      <c r="A111" s="47"/>
      <c r="B111" s="50"/>
      <c r="C111" s="103"/>
      <c r="D111" s="114"/>
      <c r="E111" s="98"/>
      <c r="F111" s="120"/>
      <c r="G111" s="58"/>
    </row>
    <row r="112" spans="1:7" ht="14.25">
      <c r="A112" s="1">
        <v>80</v>
      </c>
      <c r="B112" s="16" t="s">
        <v>54</v>
      </c>
      <c r="C112" s="74">
        <f>SUM(C113:C114)</f>
        <v>0</v>
      </c>
      <c r="D112" s="85">
        <f>SUM(D113:D114)</f>
        <v>48.9</v>
      </c>
      <c r="E112" s="96">
        <f>SUM(E113:E114)</f>
        <v>0</v>
      </c>
      <c r="F112" s="122">
        <f>SUM(F113:F114)</f>
        <v>0</v>
      </c>
      <c r="G112" s="38"/>
    </row>
    <row r="113" spans="1:7" ht="14.25">
      <c r="A113" s="2">
        <v>8050</v>
      </c>
      <c r="B113" s="15" t="s">
        <v>55</v>
      </c>
      <c r="C113" s="102"/>
      <c r="D113" s="112">
        <v>48.9</v>
      </c>
      <c r="E113" s="94"/>
      <c r="F113" s="128"/>
      <c r="G113" s="38"/>
    </row>
    <row r="114" spans="1:7" ht="14.25">
      <c r="A114" s="2">
        <v>8070</v>
      </c>
      <c r="B114" s="15" t="s">
        <v>56</v>
      </c>
      <c r="C114" s="102"/>
      <c r="D114" s="112"/>
      <c r="E114" s="94"/>
      <c r="F114" s="128"/>
      <c r="G114" s="38"/>
    </row>
    <row r="115" spans="1:7" s="5" customFormat="1" ht="14.25">
      <c r="A115" s="2"/>
      <c r="B115" s="16" t="s">
        <v>73</v>
      </c>
      <c r="C115" s="137">
        <f>SUM(C113:C114)</f>
        <v>0</v>
      </c>
      <c r="D115" s="85">
        <f>SUM(D113:D114)</f>
        <v>48.9</v>
      </c>
      <c r="E115" s="137">
        <f>SUM(E113:E114)</f>
        <v>0</v>
      </c>
      <c r="F115" s="29">
        <f>SUM(F113:F114)</f>
        <v>0</v>
      </c>
      <c r="G115" s="40"/>
    </row>
    <row r="116" spans="1:7" ht="14.25">
      <c r="A116" s="1">
        <v>81</v>
      </c>
      <c r="B116" s="16" t="s">
        <v>57</v>
      </c>
      <c r="C116" s="74">
        <f>SUM(C117:C118)</f>
        <v>0</v>
      </c>
      <c r="D116" s="85">
        <f>SUM(D117:D118)</f>
        <v>0</v>
      </c>
      <c r="E116" s="96">
        <f>SUM(E117:E118)</f>
        <v>0</v>
      </c>
      <c r="F116" s="122">
        <f>SUM(F117:F118)</f>
        <v>0</v>
      </c>
      <c r="G116" s="38"/>
    </row>
    <row r="117" spans="1:7" ht="14.25">
      <c r="A117" s="2">
        <v>8150</v>
      </c>
      <c r="B117" s="15" t="s">
        <v>58</v>
      </c>
      <c r="C117" s="102"/>
      <c r="D117" s="112"/>
      <c r="E117" s="94"/>
      <c r="F117" s="128"/>
      <c r="G117" s="38"/>
    </row>
    <row r="118" spans="1:7" ht="14.25">
      <c r="A118" s="2">
        <v>8170</v>
      </c>
      <c r="B118" s="15" t="s">
        <v>59</v>
      </c>
      <c r="C118" s="102"/>
      <c r="D118" s="112"/>
      <c r="E118" s="94"/>
      <c r="F118" s="128"/>
      <c r="G118" s="38"/>
    </row>
    <row r="119" spans="1:7" ht="14.25">
      <c r="A119" s="2"/>
      <c r="B119" s="16" t="s">
        <v>74</v>
      </c>
      <c r="C119" s="74">
        <f>SUM(C117:C118)</f>
        <v>0</v>
      </c>
      <c r="D119" s="85">
        <f>SUM(D117:D118)</f>
        <v>0</v>
      </c>
      <c r="E119" s="96">
        <f>SUM(E117:E118)</f>
        <v>0</v>
      </c>
      <c r="F119" s="122">
        <f>SUM(F117:F118)</f>
        <v>0</v>
      </c>
      <c r="G119" s="38"/>
    </row>
    <row r="120" spans="1:7" ht="14.25">
      <c r="A120" s="3"/>
      <c r="B120" s="3"/>
      <c r="C120" s="102"/>
      <c r="D120" s="112"/>
      <c r="E120" s="94"/>
      <c r="F120" s="128"/>
      <c r="G120" s="38"/>
    </row>
    <row r="121" spans="1:7" ht="15" thickBot="1">
      <c r="A121" s="53"/>
      <c r="B121" s="56" t="s">
        <v>75</v>
      </c>
      <c r="C121" s="76">
        <f>SUM(C31-C110+C115-C119)</f>
        <v>22301</v>
      </c>
      <c r="D121" s="86">
        <f>SUM(D31-D110+D115-D119)</f>
        <v>133513.33</v>
      </c>
      <c r="E121" s="97">
        <f>SUM(E31-E110+E115-E119)</f>
        <v>36241</v>
      </c>
      <c r="F121" s="124">
        <f>SUM(F31-F110+F115-F119)</f>
        <v>44400</v>
      </c>
      <c r="G121" s="55"/>
    </row>
    <row r="122" ht="15" thickTop="1">
      <c r="C122" s="70"/>
    </row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7" r:id="rId1"/>
  <headerFooter>
    <oddHeader>&amp;C&amp;"-,Fet"&amp;14BUDSJETT RINDAL IL 2021</oddHeader>
    <oddFooter xml:space="preserve">&amp;CSide &amp;P av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zoomScalePageLayoutView="0" workbookViewId="0" topLeftCell="A1">
      <pane xSplit="2" ySplit="1" topLeftCell="C107" activePane="bottomRight" state="frozen"/>
      <selection pane="topLeft" activeCell="F6" sqref="F6"/>
      <selection pane="topRight" activeCell="F6" sqref="F6"/>
      <selection pane="bottomLeft" activeCell="F6" sqref="F6"/>
      <selection pane="bottomRight" activeCell="F125" sqref="F125"/>
    </sheetView>
  </sheetViews>
  <sheetFormatPr defaultColWidth="11.421875" defaultRowHeight="15"/>
  <cols>
    <col min="1" max="1" width="5.00390625" style="0" customWidth="1"/>
    <col min="2" max="2" width="33.421875" style="0" customWidth="1"/>
    <col min="3" max="3" width="14.421875" style="69" customWidth="1"/>
    <col min="4" max="4" width="13.421875" style="12" customWidth="1"/>
    <col min="5" max="5" width="14.421875" style="69" customWidth="1"/>
    <col min="6" max="6" width="14.421875" style="32" customWidth="1"/>
    <col min="7" max="7" width="34.57421875" style="0" bestFit="1" customWidth="1"/>
    <col min="8" max="13" width="11.421875" style="0" customWidth="1"/>
  </cols>
  <sheetData>
    <row r="1" spans="1:7" ht="26.25" thickBot="1">
      <c r="A1" s="35" t="s">
        <v>199</v>
      </c>
      <c r="B1" s="37"/>
      <c r="C1" s="132" t="s">
        <v>122</v>
      </c>
      <c r="D1" s="80" t="s">
        <v>193</v>
      </c>
      <c r="E1" s="145" t="s">
        <v>124</v>
      </c>
      <c r="F1" s="91" t="s">
        <v>192</v>
      </c>
      <c r="G1" s="60" t="s">
        <v>115</v>
      </c>
    </row>
    <row r="2" spans="1:7" s="11" customFormat="1" ht="14.25">
      <c r="A2" s="22">
        <v>30</v>
      </c>
      <c r="B2" s="23" t="s">
        <v>0</v>
      </c>
      <c r="C2" s="92">
        <f>SUM(C3:C8)</f>
        <v>0</v>
      </c>
      <c r="D2" s="115">
        <f>SUM(D3:D8)</f>
        <v>4000</v>
      </c>
      <c r="E2" s="92">
        <f>SUM(E3:E8)</f>
        <v>0</v>
      </c>
      <c r="F2" s="125">
        <f>SUM(F3:F8)</f>
        <v>0</v>
      </c>
      <c r="G2" s="59"/>
    </row>
    <row r="3" spans="1:7" ht="14.25">
      <c r="A3" s="2">
        <v>3000</v>
      </c>
      <c r="B3" s="15" t="s">
        <v>1</v>
      </c>
      <c r="C3" s="101"/>
      <c r="D3" s="105">
        <v>4000</v>
      </c>
      <c r="E3" s="101"/>
      <c r="F3" s="128"/>
      <c r="G3" s="38"/>
    </row>
    <row r="4" spans="1:7" ht="14.25">
      <c r="A4" s="2">
        <v>3001</v>
      </c>
      <c r="B4" s="15" t="s">
        <v>8</v>
      </c>
      <c r="C4" s="101"/>
      <c r="D4" s="105"/>
      <c r="E4" s="101"/>
      <c r="F4" s="128"/>
      <c r="G4" s="38"/>
    </row>
    <row r="5" spans="1:7" ht="14.25">
      <c r="A5" s="2">
        <v>3002</v>
      </c>
      <c r="B5" s="15" t="s">
        <v>60</v>
      </c>
      <c r="C5" s="101"/>
      <c r="D5" s="105"/>
      <c r="E5" s="101"/>
      <c r="F5" s="128"/>
      <c r="G5" s="38"/>
    </row>
    <row r="6" spans="1:7" ht="14.25">
      <c r="A6" s="2">
        <v>3020</v>
      </c>
      <c r="B6" s="15" t="s">
        <v>2</v>
      </c>
      <c r="C6" s="101"/>
      <c r="D6" s="105"/>
      <c r="E6" s="101"/>
      <c r="F6" s="128"/>
      <c r="G6" s="38"/>
    </row>
    <row r="7" spans="1:7" ht="14.25">
      <c r="A7" s="2">
        <v>3030</v>
      </c>
      <c r="B7" s="15" t="s">
        <v>77</v>
      </c>
      <c r="C7" s="101"/>
      <c r="D7" s="105"/>
      <c r="E7" s="101"/>
      <c r="F7" s="128"/>
      <c r="G7" s="38"/>
    </row>
    <row r="8" spans="1:7" ht="14.25">
      <c r="A8" s="2">
        <v>3063</v>
      </c>
      <c r="B8" s="15" t="s">
        <v>85</v>
      </c>
      <c r="C8" s="102"/>
      <c r="D8" s="82"/>
      <c r="E8" s="101"/>
      <c r="F8" s="128"/>
      <c r="G8" s="38"/>
    </row>
    <row r="9" spans="1:7" s="11" customFormat="1" ht="14.25">
      <c r="A9" s="10">
        <v>32</v>
      </c>
      <c r="B9" s="14" t="s">
        <v>3</v>
      </c>
      <c r="C9" s="73">
        <f>SUM(C10:C15)</f>
        <v>0</v>
      </c>
      <c r="D9" s="83">
        <f>SUM(D10:D15)</f>
        <v>0</v>
      </c>
      <c r="E9" s="95">
        <f>SUM(E10:E15)</f>
        <v>0</v>
      </c>
      <c r="F9" s="123">
        <f>SUM(F10:F15)</f>
        <v>0</v>
      </c>
      <c r="G9" s="39"/>
    </row>
    <row r="10" spans="1:7" ht="14.25">
      <c r="A10" s="2">
        <v>3202</v>
      </c>
      <c r="B10" s="15" t="s">
        <v>6</v>
      </c>
      <c r="C10" s="102"/>
      <c r="D10" s="82"/>
      <c r="E10" s="101"/>
      <c r="F10" s="128"/>
      <c r="G10" s="38"/>
    </row>
    <row r="11" spans="1:7" ht="14.25">
      <c r="A11" s="2">
        <v>3203</v>
      </c>
      <c r="B11" s="15" t="s">
        <v>7</v>
      </c>
      <c r="C11" s="102"/>
      <c r="D11" s="82"/>
      <c r="E11" s="101"/>
      <c r="F11" s="128"/>
      <c r="G11" s="38"/>
    </row>
    <row r="12" spans="1:7" ht="14.25">
      <c r="A12" s="2">
        <v>3204</v>
      </c>
      <c r="B12" s="15" t="s">
        <v>9</v>
      </c>
      <c r="C12" s="102"/>
      <c r="D12" s="82"/>
      <c r="E12" s="101"/>
      <c r="F12" s="128"/>
      <c r="G12" s="38"/>
    </row>
    <row r="13" spans="1:7" ht="14.25">
      <c r="A13" s="2">
        <v>3205</v>
      </c>
      <c r="B13" s="15" t="s">
        <v>10</v>
      </c>
      <c r="C13" s="102"/>
      <c r="D13" s="82"/>
      <c r="E13" s="101"/>
      <c r="F13" s="128"/>
      <c r="G13" s="38"/>
    </row>
    <row r="14" spans="1:7" ht="14.25">
      <c r="A14" s="2">
        <v>3209</v>
      </c>
      <c r="B14" s="15" t="s">
        <v>69</v>
      </c>
      <c r="C14" s="102"/>
      <c r="D14" s="82"/>
      <c r="E14" s="101"/>
      <c r="F14" s="128"/>
      <c r="G14" s="38"/>
    </row>
    <row r="15" spans="1:7" ht="14.25">
      <c r="A15" s="2">
        <v>3210</v>
      </c>
      <c r="B15" s="15" t="s">
        <v>11</v>
      </c>
      <c r="C15" s="102"/>
      <c r="D15" s="82"/>
      <c r="E15" s="101"/>
      <c r="F15" s="128"/>
      <c r="G15" s="38"/>
    </row>
    <row r="16" spans="1:7" s="11" customFormat="1" ht="14.25">
      <c r="A16" s="10">
        <v>34</v>
      </c>
      <c r="B16" s="14" t="s">
        <v>12</v>
      </c>
      <c r="C16" s="73">
        <f>C17</f>
        <v>0</v>
      </c>
      <c r="D16" s="83">
        <f>D17</f>
        <v>3000</v>
      </c>
      <c r="E16" s="95">
        <f>E17</f>
        <v>0</v>
      </c>
      <c r="F16" s="123">
        <f>F17</f>
        <v>0</v>
      </c>
      <c r="G16" s="39"/>
    </row>
    <row r="17" spans="1:7" ht="14.25">
      <c r="A17" s="2">
        <v>3410</v>
      </c>
      <c r="B17" s="15" t="s">
        <v>13</v>
      </c>
      <c r="C17" s="102"/>
      <c r="D17" s="82">
        <v>3000</v>
      </c>
      <c r="E17" s="101"/>
      <c r="F17" s="128"/>
      <c r="G17" s="38"/>
    </row>
    <row r="18" spans="1:7" s="5" customFormat="1" ht="14.25">
      <c r="A18" s="10">
        <v>36</v>
      </c>
      <c r="B18" s="14" t="s">
        <v>104</v>
      </c>
      <c r="C18" s="74">
        <f>SUM(C19:C21)</f>
        <v>0</v>
      </c>
      <c r="D18" s="85">
        <f>SUM(D19:D21)</f>
        <v>0</v>
      </c>
      <c r="E18" s="96">
        <f>SUM(E19:E21)</f>
        <v>0</v>
      </c>
      <c r="F18" s="122">
        <f>SUM(F19:F21)</f>
        <v>0</v>
      </c>
      <c r="G18" s="40"/>
    </row>
    <row r="19" spans="1:7" ht="14.25">
      <c r="A19" s="2">
        <v>3600</v>
      </c>
      <c r="B19" s="15" t="s">
        <v>105</v>
      </c>
      <c r="C19" s="102"/>
      <c r="D19" s="82"/>
      <c r="E19" s="101"/>
      <c r="F19" s="128"/>
      <c r="G19" s="38"/>
    </row>
    <row r="20" spans="1:7" ht="14.25">
      <c r="A20" s="2">
        <v>3601</v>
      </c>
      <c r="B20" s="15" t="s">
        <v>106</v>
      </c>
      <c r="C20" s="102"/>
      <c r="D20" s="82"/>
      <c r="E20" s="101"/>
      <c r="F20" s="128"/>
      <c r="G20" s="38"/>
    </row>
    <row r="21" spans="1:7" ht="14.25">
      <c r="A21" s="2">
        <v>3605</v>
      </c>
      <c r="B21" s="15" t="s">
        <v>109</v>
      </c>
      <c r="C21" s="102"/>
      <c r="D21" s="82"/>
      <c r="E21" s="101"/>
      <c r="F21" s="128"/>
      <c r="G21" s="38"/>
    </row>
    <row r="22" spans="1:7" ht="14.25">
      <c r="A22" s="1">
        <v>39</v>
      </c>
      <c r="B22" s="16" t="s">
        <v>17</v>
      </c>
      <c r="C22" s="74">
        <f>SUM(C23:C30)</f>
        <v>32914</v>
      </c>
      <c r="D22" s="85">
        <f>SUM(D23:D30)</f>
        <v>40952.5</v>
      </c>
      <c r="E22" s="96">
        <f>SUM(E23:E30)</f>
        <v>30000</v>
      </c>
      <c r="F22" s="122">
        <f>SUM(F23:F30)</f>
        <v>40000</v>
      </c>
      <c r="G22" s="38"/>
    </row>
    <row r="23" spans="1:7" ht="14.25">
      <c r="A23" s="8">
        <v>3900</v>
      </c>
      <c r="B23" s="17" t="s">
        <v>90</v>
      </c>
      <c r="C23" s="102"/>
      <c r="D23" s="82"/>
      <c r="E23" s="101"/>
      <c r="F23" s="128"/>
      <c r="G23" s="38"/>
    </row>
    <row r="24" spans="1:7" ht="14.25">
      <c r="A24" s="2">
        <v>3901</v>
      </c>
      <c r="B24" s="15" t="s">
        <v>15</v>
      </c>
      <c r="C24" s="102"/>
      <c r="D24" s="82"/>
      <c r="E24" s="101"/>
      <c r="F24" s="128"/>
      <c r="G24" s="38"/>
    </row>
    <row r="25" spans="1:7" ht="14.25">
      <c r="A25" s="2">
        <v>3902</v>
      </c>
      <c r="B25" s="15" t="s">
        <v>16</v>
      </c>
      <c r="C25" s="102"/>
      <c r="D25" s="82"/>
      <c r="E25" s="101"/>
      <c r="F25" s="128"/>
      <c r="G25" s="38"/>
    </row>
    <row r="26" spans="1:7" ht="14.25">
      <c r="A26" s="2">
        <v>3903</v>
      </c>
      <c r="B26" s="15" t="s">
        <v>89</v>
      </c>
      <c r="C26" s="102"/>
      <c r="D26" s="82"/>
      <c r="E26" s="101"/>
      <c r="F26" s="128"/>
      <c r="G26" s="38"/>
    </row>
    <row r="27" spans="1:7" ht="14.25">
      <c r="A27" s="2">
        <v>3904</v>
      </c>
      <c r="B27" s="19" t="s">
        <v>78</v>
      </c>
      <c r="C27" s="102">
        <v>32914</v>
      </c>
      <c r="D27" s="82">
        <v>40952.5</v>
      </c>
      <c r="E27" s="101">
        <v>30000</v>
      </c>
      <c r="F27" s="128">
        <v>40000</v>
      </c>
      <c r="G27" s="38" t="s">
        <v>137</v>
      </c>
    </row>
    <row r="28" spans="1:7" ht="14.25">
      <c r="A28" s="2">
        <v>3909</v>
      </c>
      <c r="B28" s="15" t="s">
        <v>14</v>
      </c>
      <c r="C28" s="102"/>
      <c r="D28" s="82"/>
      <c r="E28" s="101"/>
      <c r="F28" s="128"/>
      <c r="G28" s="38"/>
    </row>
    <row r="29" spans="1:7" ht="14.25">
      <c r="A29" s="2">
        <v>3920</v>
      </c>
      <c r="B29" s="15" t="s">
        <v>4</v>
      </c>
      <c r="C29" s="102"/>
      <c r="D29" s="82"/>
      <c r="E29" s="101"/>
      <c r="F29" s="128"/>
      <c r="G29" s="38"/>
    </row>
    <row r="30" spans="1:7" ht="14.25">
      <c r="A30" s="2">
        <v>3930</v>
      </c>
      <c r="B30" s="15" t="s">
        <v>5</v>
      </c>
      <c r="C30" s="102"/>
      <c r="D30" s="82"/>
      <c r="E30" s="101"/>
      <c r="F30" s="128"/>
      <c r="G30" s="38"/>
    </row>
    <row r="31" spans="1:7" ht="15" thickBot="1">
      <c r="A31" s="52"/>
      <c r="B31" s="56" t="s">
        <v>71</v>
      </c>
      <c r="C31" s="76">
        <f>C2+C9+C16+C22+C18</f>
        <v>32914</v>
      </c>
      <c r="D31" s="86">
        <f>D2+D9+D16+D22+D18</f>
        <v>47952.5</v>
      </c>
      <c r="E31" s="97">
        <f>E2+E9+E16+E22+E18</f>
        <v>30000</v>
      </c>
      <c r="F31" s="124">
        <f>F2+F9+F16+F22+F18</f>
        <v>40000</v>
      </c>
      <c r="G31" s="55"/>
    </row>
    <row r="32" spans="1:7" ht="15" thickTop="1">
      <c r="A32" s="24"/>
      <c r="B32" s="50"/>
      <c r="C32" s="103"/>
      <c r="D32" s="114"/>
      <c r="E32" s="98"/>
      <c r="F32" s="120"/>
      <c r="G32" s="49"/>
    </row>
    <row r="33" spans="1:7" s="11" customFormat="1" ht="14.25">
      <c r="A33" s="10">
        <v>43</v>
      </c>
      <c r="B33" s="14" t="s">
        <v>95</v>
      </c>
      <c r="C33" s="73">
        <f>SUM(C34:C39)</f>
        <v>0</v>
      </c>
      <c r="D33" s="83">
        <f>SUM(D34:D39)</f>
        <v>0</v>
      </c>
      <c r="E33" s="95">
        <f>SUM(E34:E39)</f>
        <v>0</v>
      </c>
      <c r="F33" s="123">
        <f>SUM(F34:F39)</f>
        <v>0</v>
      </c>
      <c r="G33" s="39"/>
    </row>
    <row r="34" spans="1:7" ht="14.25">
      <c r="A34" s="2">
        <v>4300</v>
      </c>
      <c r="B34" s="15" t="s">
        <v>62</v>
      </c>
      <c r="C34" s="102"/>
      <c r="D34" s="82"/>
      <c r="E34" s="101"/>
      <c r="F34" s="128"/>
      <c r="G34" s="38"/>
    </row>
    <row r="35" spans="1:7" ht="14.25">
      <c r="A35" s="2">
        <v>4301</v>
      </c>
      <c r="B35" s="15" t="s">
        <v>61</v>
      </c>
      <c r="C35" s="102"/>
      <c r="D35" s="82"/>
      <c r="E35" s="101"/>
      <c r="F35" s="128"/>
      <c r="G35" s="38"/>
    </row>
    <row r="36" spans="1:7" ht="14.25">
      <c r="A36" s="2">
        <v>4330</v>
      </c>
      <c r="B36" s="15" t="s">
        <v>76</v>
      </c>
      <c r="C36" s="102"/>
      <c r="D36" s="82"/>
      <c r="E36" s="101"/>
      <c r="F36" s="128"/>
      <c r="G36" s="38"/>
    </row>
    <row r="37" spans="1:7" ht="14.25">
      <c r="A37" s="2">
        <v>4340</v>
      </c>
      <c r="B37" s="15" t="s">
        <v>18</v>
      </c>
      <c r="C37" s="102"/>
      <c r="D37" s="82"/>
      <c r="E37" s="101"/>
      <c r="F37" s="128"/>
      <c r="G37" s="38"/>
    </row>
    <row r="38" spans="1:7" ht="14.25">
      <c r="A38" s="2">
        <v>4341</v>
      </c>
      <c r="B38" s="15" t="s">
        <v>19</v>
      </c>
      <c r="C38" s="102"/>
      <c r="D38" s="82"/>
      <c r="E38" s="101"/>
      <c r="F38" s="128"/>
      <c r="G38" s="38"/>
    </row>
    <row r="39" spans="1:7" ht="14.25">
      <c r="A39" s="2">
        <v>4342</v>
      </c>
      <c r="B39" s="15" t="s">
        <v>64</v>
      </c>
      <c r="C39" s="102"/>
      <c r="D39" s="82"/>
      <c r="E39" s="101"/>
      <c r="F39" s="128"/>
      <c r="G39" s="38"/>
    </row>
    <row r="40" spans="1:7" s="11" customFormat="1" ht="14.25">
      <c r="A40" s="10">
        <v>45</v>
      </c>
      <c r="B40" s="14" t="s">
        <v>103</v>
      </c>
      <c r="C40" s="73">
        <f>SUM(C41:C44)</f>
        <v>109158</v>
      </c>
      <c r="D40" s="83">
        <f>SUM(D41:D44)</f>
        <v>89711.72</v>
      </c>
      <c r="E40" s="95">
        <f>SUM(E41:E44)</f>
        <v>125000</v>
      </c>
      <c r="F40" s="123">
        <f>SUM(F41:F44)</f>
        <v>126000</v>
      </c>
      <c r="G40" s="39"/>
    </row>
    <row r="41" spans="1:7" ht="14.25">
      <c r="A41" s="2">
        <v>4500</v>
      </c>
      <c r="B41" s="15" t="s">
        <v>70</v>
      </c>
      <c r="C41" s="102">
        <v>109158</v>
      </c>
      <c r="D41" s="82">
        <v>81075.47</v>
      </c>
      <c r="E41" s="101">
        <v>123500</v>
      </c>
      <c r="F41" s="128">
        <v>120000</v>
      </c>
      <c r="G41" s="38"/>
    </row>
    <row r="42" spans="1:7" ht="14.25">
      <c r="A42" s="2">
        <v>4510</v>
      </c>
      <c r="B42" s="19" t="s">
        <v>79</v>
      </c>
      <c r="C42" s="102">
        <v>0</v>
      </c>
      <c r="D42" s="82">
        <v>8636.25</v>
      </c>
      <c r="E42" s="101">
        <v>1500</v>
      </c>
      <c r="F42" s="128">
        <v>6000</v>
      </c>
      <c r="G42" s="38"/>
    </row>
    <row r="43" spans="1:7" ht="14.25">
      <c r="A43" s="2">
        <v>4520</v>
      </c>
      <c r="B43" s="19" t="s">
        <v>80</v>
      </c>
      <c r="C43" s="102"/>
      <c r="D43" s="82"/>
      <c r="E43" s="101"/>
      <c r="F43" s="128"/>
      <c r="G43" s="38"/>
    </row>
    <row r="44" spans="1:7" ht="14.25">
      <c r="A44" s="2">
        <v>4531</v>
      </c>
      <c r="B44" s="19" t="s">
        <v>112</v>
      </c>
      <c r="C44" s="102"/>
      <c r="D44" s="82"/>
      <c r="E44" s="101"/>
      <c r="F44" s="128"/>
      <c r="G44" s="38"/>
    </row>
    <row r="45" spans="1:7" s="11" customFormat="1" ht="14.25">
      <c r="A45" s="10">
        <v>50</v>
      </c>
      <c r="B45" s="14" t="s">
        <v>20</v>
      </c>
      <c r="C45" s="73">
        <f>SUM(C46:C47)</f>
        <v>6200</v>
      </c>
      <c r="D45" s="83">
        <f>SUM(D46:D47)</f>
        <v>10000</v>
      </c>
      <c r="E45" s="95">
        <f>SUM(E46:E47)</f>
        <v>12000</v>
      </c>
      <c r="F45" s="123">
        <f>SUM(F46:F47)</f>
        <v>20000</v>
      </c>
      <c r="G45" s="39"/>
    </row>
    <row r="46" spans="1:7" ht="14.25">
      <c r="A46" s="2">
        <v>5000</v>
      </c>
      <c r="B46" s="15" t="s">
        <v>21</v>
      </c>
      <c r="C46" s="102">
        <v>6200</v>
      </c>
      <c r="D46" s="82">
        <v>10000</v>
      </c>
      <c r="E46" s="101">
        <v>12000</v>
      </c>
      <c r="F46" s="128">
        <v>20000</v>
      </c>
      <c r="G46" s="38"/>
    </row>
    <row r="47" spans="1:7" ht="14.25">
      <c r="A47" s="2">
        <v>5092</v>
      </c>
      <c r="B47" s="15" t="s">
        <v>108</v>
      </c>
      <c r="C47" s="102"/>
      <c r="D47" s="82"/>
      <c r="E47" s="101"/>
      <c r="F47" s="128"/>
      <c r="G47" s="38"/>
    </row>
    <row r="48" spans="1:7" s="11" customFormat="1" ht="14.25">
      <c r="A48" s="10">
        <v>55</v>
      </c>
      <c r="B48" s="14" t="s">
        <v>22</v>
      </c>
      <c r="C48" s="73">
        <f>SUM(C49:C50)</f>
        <v>0</v>
      </c>
      <c r="D48" s="83">
        <f>SUM(D49:D50)</f>
        <v>0</v>
      </c>
      <c r="E48" s="96"/>
      <c r="F48" s="122"/>
      <c r="G48" s="39"/>
    </row>
    <row r="49" spans="1:7" ht="14.25">
      <c r="A49" s="2">
        <v>5500</v>
      </c>
      <c r="B49" s="15" t="s">
        <v>22</v>
      </c>
      <c r="C49" s="102"/>
      <c r="D49" s="82"/>
      <c r="E49" s="101"/>
      <c r="F49" s="128"/>
      <c r="G49" s="38"/>
    </row>
    <row r="50" spans="1:7" ht="14.25">
      <c r="A50" s="2">
        <v>5990</v>
      </c>
      <c r="B50" s="15" t="s">
        <v>86</v>
      </c>
      <c r="C50" s="102"/>
      <c r="D50" s="82"/>
      <c r="E50" s="101"/>
      <c r="F50" s="128"/>
      <c r="G50" s="38"/>
    </row>
    <row r="51" spans="1:7" s="11" customFormat="1" ht="14.25">
      <c r="A51" s="10">
        <v>62</v>
      </c>
      <c r="B51" s="14" t="s">
        <v>96</v>
      </c>
      <c r="C51" s="73">
        <f>C52</f>
        <v>4509</v>
      </c>
      <c r="D51" s="83">
        <f>D52</f>
        <v>1172.19</v>
      </c>
      <c r="E51" s="95">
        <f>E52</f>
        <v>3000</v>
      </c>
      <c r="F51" s="123">
        <f>F52</f>
        <v>3000</v>
      </c>
      <c r="G51" s="39"/>
    </row>
    <row r="52" spans="1:7" ht="14.25">
      <c r="A52" s="2">
        <v>6250</v>
      </c>
      <c r="B52" s="15" t="s">
        <v>23</v>
      </c>
      <c r="C52" s="102">
        <v>4509</v>
      </c>
      <c r="D52" s="82">
        <v>1172.19</v>
      </c>
      <c r="E52" s="101">
        <v>3000</v>
      </c>
      <c r="F52" s="128">
        <v>3000</v>
      </c>
      <c r="G52" s="38"/>
    </row>
    <row r="53" spans="1:7" s="11" customFormat="1" ht="14.25">
      <c r="A53" s="10">
        <v>63</v>
      </c>
      <c r="B53" s="14" t="s">
        <v>97</v>
      </c>
      <c r="C53" s="73">
        <f>SUM(C54:C58)</f>
        <v>32423</v>
      </c>
      <c r="D53" s="83">
        <f>SUM(D54:D58)</f>
        <v>26861.71</v>
      </c>
      <c r="E53" s="95">
        <f>SUM(E54:E58)</f>
        <v>45000</v>
      </c>
      <c r="F53" s="123">
        <f>SUM(F54:F58)</f>
        <v>45000</v>
      </c>
      <c r="G53" s="39"/>
    </row>
    <row r="54" spans="1:7" ht="14.25">
      <c r="A54" s="2">
        <v>6300</v>
      </c>
      <c r="B54" s="15" t="s">
        <v>24</v>
      </c>
      <c r="C54" s="102"/>
      <c r="D54" s="82"/>
      <c r="E54" s="101"/>
      <c r="F54" s="128"/>
      <c r="G54" s="38"/>
    </row>
    <row r="55" spans="1:7" ht="14.25">
      <c r="A55" s="2">
        <v>6320</v>
      </c>
      <c r="B55" s="15" t="s">
        <v>25</v>
      </c>
      <c r="C55" s="102"/>
      <c r="D55" s="82"/>
      <c r="E55" s="101">
        <v>5000</v>
      </c>
      <c r="F55" s="128">
        <v>5000</v>
      </c>
      <c r="G55" s="38"/>
    </row>
    <row r="56" spans="1:7" ht="14.25">
      <c r="A56" s="2">
        <v>6340</v>
      </c>
      <c r="B56" s="15" t="s">
        <v>26</v>
      </c>
      <c r="C56" s="102">
        <v>32423</v>
      </c>
      <c r="D56" s="82">
        <v>26861.71</v>
      </c>
      <c r="E56" s="101">
        <v>40000</v>
      </c>
      <c r="F56" s="128">
        <v>40000</v>
      </c>
      <c r="G56" s="38"/>
    </row>
    <row r="57" spans="1:7" ht="14.25">
      <c r="A57" s="2">
        <v>6360</v>
      </c>
      <c r="B57" s="15" t="s">
        <v>120</v>
      </c>
      <c r="C57" s="102"/>
      <c r="D57" s="82"/>
      <c r="E57" s="101"/>
      <c r="F57" s="128"/>
      <c r="G57" s="38"/>
    </row>
    <row r="58" spans="1:7" ht="14.25">
      <c r="A58" s="2">
        <v>6390</v>
      </c>
      <c r="B58" s="15" t="s">
        <v>27</v>
      </c>
      <c r="C58" s="102"/>
      <c r="D58" s="82"/>
      <c r="E58" s="101"/>
      <c r="F58" s="128"/>
      <c r="G58" s="38"/>
    </row>
    <row r="59" spans="1:7" s="11" customFormat="1" ht="14.25">
      <c r="A59" s="10">
        <v>64</v>
      </c>
      <c r="B59" s="14" t="s">
        <v>101</v>
      </c>
      <c r="C59" s="73">
        <f>SUM(C60:C63)</f>
        <v>39960</v>
      </c>
      <c r="D59" s="83">
        <f>SUM(D60:D63)</f>
        <v>64435.25</v>
      </c>
      <c r="E59" s="95">
        <f>SUM(E60:E63)</f>
        <v>54500</v>
      </c>
      <c r="F59" s="123">
        <f>SUM(F60:F63)</f>
        <v>56500</v>
      </c>
      <c r="G59" s="39"/>
    </row>
    <row r="60" spans="1:7" ht="14.25">
      <c r="A60" s="2">
        <v>6400</v>
      </c>
      <c r="B60" s="15" t="s">
        <v>87</v>
      </c>
      <c r="C60" s="102">
        <v>23500</v>
      </c>
      <c r="D60" s="82">
        <v>47975.25</v>
      </c>
      <c r="E60" s="101">
        <v>38000</v>
      </c>
      <c r="F60" s="128">
        <v>40000</v>
      </c>
      <c r="G60" s="38" t="s">
        <v>138</v>
      </c>
    </row>
    <row r="61" spans="1:7" ht="14.25">
      <c r="A61" s="2">
        <v>6440</v>
      </c>
      <c r="B61" s="15" t="s">
        <v>28</v>
      </c>
      <c r="C61" s="102"/>
      <c r="D61" s="82"/>
      <c r="E61" s="101"/>
      <c r="F61" s="128"/>
      <c r="G61" s="38"/>
    </row>
    <row r="62" spans="1:7" ht="14.25">
      <c r="A62" s="2">
        <v>6470</v>
      </c>
      <c r="B62" s="15" t="s">
        <v>65</v>
      </c>
      <c r="C62" s="102"/>
      <c r="D62" s="82"/>
      <c r="E62" s="101"/>
      <c r="F62" s="128"/>
      <c r="G62" s="38"/>
    </row>
    <row r="63" spans="1:7" ht="14.25">
      <c r="A63" s="2">
        <v>6490</v>
      </c>
      <c r="B63" s="15" t="s">
        <v>29</v>
      </c>
      <c r="C63" s="102">
        <v>16460</v>
      </c>
      <c r="D63" s="82">
        <v>16460</v>
      </c>
      <c r="E63" s="101">
        <v>16500</v>
      </c>
      <c r="F63" s="128">
        <v>16500</v>
      </c>
      <c r="G63" s="38" t="s">
        <v>139</v>
      </c>
    </row>
    <row r="64" spans="1:7" s="11" customFormat="1" ht="14.25">
      <c r="A64" s="10">
        <v>65</v>
      </c>
      <c r="B64" s="14" t="s">
        <v>98</v>
      </c>
      <c r="C64" s="73">
        <f>SUM(C65:C71)</f>
        <v>254</v>
      </c>
      <c r="D64" s="83">
        <f>SUM(D65:D71)</f>
        <v>3382.9700000000003</v>
      </c>
      <c r="E64" s="95">
        <f>SUM(E65:E71)</f>
        <v>15000</v>
      </c>
      <c r="F64" s="123">
        <f>SUM(F65:F71)</f>
        <v>17000</v>
      </c>
      <c r="G64" s="39"/>
    </row>
    <row r="65" spans="1:7" ht="14.25">
      <c r="A65" s="2">
        <v>6520</v>
      </c>
      <c r="B65" s="15" t="s">
        <v>30</v>
      </c>
      <c r="C65" s="102"/>
      <c r="D65" s="82">
        <v>3122.5</v>
      </c>
      <c r="E65" s="101">
        <v>10000</v>
      </c>
      <c r="F65" s="128">
        <v>10000</v>
      </c>
      <c r="G65" s="38"/>
    </row>
    <row r="66" spans="1:7" ht="14.25">
      <c r="A66" s="2">
        <v>6550</v>
      </c>
      <c r="B66" s="15" t="s">
        <v>31</v>
      </c>
      <c r="C66" s="102"/>
      <c r="D66" s="82">
        <v>260.47</v>
      </c>
      <c r="E66" s="101">
        <v>4000</v>
      </c>
      <c r="F66" s="128">
        <v>6000</v>
      </c>
      <c r="G66" s="38"/>
    </row>
    <row r="67" spans="1:7" ht="14.25">
      <c r="A67" s="2">
        <v>6551</v>
      </c>
      <c r="B67" s="15" t="s">
        <v>111</v>
      </c>
      <c r="C67" s="102"/>
      <c r="D67" s="82"/>
      <c r="E67" s="101"/>
      <c r="F67" s="128"/>
      <c r="G67" s="38"/>
    </row>
    <row r="68" spans="1:7" ht="14.25">
      <c r="A68" s="2">
        <v>6552</v>
      </c>
      <c r="B68" s="19" t="s">
        <v>81</v>
      </c>
      <c r="C68" s="102"/>
      <c r="D68" s="82"/>
      <c r="E68" s="101"/>
      <c r="F68" s="128"/>
      <c r="G68" s="38"/>
    </row>
    <row r="69" spans="1:7" ht="14.25">
      <c r="A69" s="2">
        <v>6560</v>
      </c>
      <c r="B69" s="15" t="s">
        <v>32</v>
      </c>
      <c r="C69" s="102">
        <v>254</v>
      </c>
      <c r="D69" s="82"/>
      <c r="E69" s="101">
        <v>1000</v>
      </c>
      <c r="F69" s="128">
        <v>1000</v>
      </c>
      <c r="G69" s="38"/>
    </row>
    <row r="70" spans="1:7" ht="14.25">
      <c r="A70" s="2">
        <v>6561</v>
      </c>
      <c r="B70" s="15" t="s">
        <v>67</v>
      </c>
      <c r="C70" s="102"/>
      <c r="D70" s="82"/>
      <c r="E70" s="101"/>
      <c r="F70" s="128"/>
      <c r="G70" s="38"/>
    </row>
    <row r="71" spans="1:7" s="11" customFormat="1" ht="14.25">
      <c r="A71" s="2">
        <v>6570</v>
      </c>
      <c r="B71" s="15" t="s">
        <v>63</v>
      </c>
      <c r="C71" s="102"/>
      <c r="D71" s="82"/>
      <c r="E71" s="101"/>
      <c r="F71" s="128"/>
      <c r="G71" s="39"/>
    </row>
    <row r="72" spans="1:7" ht="14.25">
      <c r="A72" s="10">
        <v>66</v>
      </c>
      <c r="B72" s="14" t="s">
        <v>33</v>
      </c>
      <c r="C72" s="73">
        <f>C73+C74+C75</f>
        <v>28420</v>
      </c>
      <c r="D72" s="83">
        <f>D73+D74+D75</f>
        <v>23051.94</v>
      </c>
      <c r="E72" s="95">
        <f>E73+E74+E75</f>
        <v>28000</v>
      </c>
      <c r="F72" s="123">
        <f>F73+F74+F75</f>
        <v>20000</v>
      </c>
      <c r="G72" s="38"/>
    </row>
    <row r="73" spans="1:7" ht="14.25">
      <c r="A73" s="2">
        <v>6600</v>
      </c>
      <c r="B73" s="15" t="s">
        <v>34</v>
      </c>
      <c r="C73" s="102">
        <v>17556</v>
      </c>
      <c r="D73" s="82">
        <v>7119.56</v>
      </c>
      <c r="E73" s="101">
        <v>18000</v>
      </c>
      <c r="F73" s="128">
        <v>10000</v>
      </c>
      <c r="G73" s="38"/>
    </row>
    <row r="74" spans="1:7" ht="14.25">
      <c r="A74" s="2">
        <v>6620</v>
      </c>
      <c r="B74" s="15" t="s">
        <v>35</v>
      </c>
      <c r="C74" s="102">
        <v>10864</v>
      </c>
      <c r="D74" s="82">
        <v>15932.38</v>
      </c>
      <c r="E74" s="101">
        <v>10000</v>
      </c>
      <c r="F74" s="128">
        <v>10000</v>
      </c>
      <c r="G74" s="38" t="s">
        <v>140</v>
      </c>
    </row>
    <row r="75" spans="1:7" s="11" customFormat="1" ht="14.25">
      <c r="A75" s="2">
        <v>6640</v>
      </c>
      <c r="B75" s="19" t="s">
        <v>82</v>
      </c>
      <c r="C75" s="102"/>
      <c r="D75" s="82"/>
      <c r="E75" s="101"/>
      <c r="F75" s="128"/>
      <c r="G75" s="39"/>
    </row>
    <row r="76" spans="1:7" ht="14.25">
      <c r="A76" s="10">
        <v>67</v>
      </c>
      <c r="B76" s="14" t="s">
        <v>99</v>
      </c>
      <c r="C76" s="73">
        <f>C77</f>
        <v>0</v>
      </c>
      <c r="D76" s="83">
        <f>D77</f>
        <v>0</v>
      </c>
      <c r="E76" s="95">
        <f>E77</f>
        <v>0</v>
      </c>
      <c r="F76" s="123">
        <f>F77</f>
        <v>0</v>
      </c>
      <c r="G76" s="38"/>
    </row>
    <row r="77" spans="1:7" ht="14.25">
      <c r="A77" s="2">
        <v>6705</v>
      </c>
      <c r="B77" s="15" t="s">
        <v>36</v>
      </c>
      <c r="C77" s="102"/>
      <c r="D77" s="82"/>
      <c r="E77" s="101"/>
      <c r="F77" s="128"/>
      <c r="G77" s="38"/>
    </row>
    <row r="78" spans="1:7" ht="14.25">
      <c r="A78" s="10">
        <v>68</v>
      </c>
      <c r="B78" s="14" t="s">
        <v>100</v>
      </c>
      <c r="C78" s="73">
        <f>C79+C80+C81+C82</f>
        <v>0</v>
      </c>
      <c r="D78" s="83">
        <f>D79+D80+D81+D82</f>
        <v>0</v>
      </c>
      <c r="E78" s="95">
        <f>E79+E80+E81+E82</f>
        <v>0</v>
      </c>
      <c r="F78" s="123">
        <f>F79+F80+F81+F82</f>
        <v>0</v>
      </c>
      <c r="G78" s="38"/>
    </row>
    <row r="79" spans="1:7" ht="14.25">
      <c r="A79" s="2">
        <v>6800</v>
      </c>
      <c r="B79" s="15" t="s">
        <v>37</v>
      </c>
      <c r="C79" s="102"/>
      <c r="D79" s="82"/>
      <c r="E79" s="101"/>
      <c r="F79" s="128"/>
      <c r="G79" s="38"/>
    </row>
    <row r="80" spans="1:7" ht="14.25">
      <c r="A80" s="2">
        <v>6820</v>
      </c>
      <c r="B80" s="21" t="s">
        <v>83</v>
      </c>
      <c r="C80" s="102"/>
      <c r="D80" s="82"/>
      <c r="E80" s="101"/>
      <c r="F80" s="128"/>
      <c r="G80" s="38"/>
    </row>
    <row r="81" spans="1:7" ht="14.25">
      <c r="A81" s="2">
        <v>6840</v>
      </c>
      <c r="B81" s="17" t="s">
        <v>114</v>
      </c>
      <c r="C81" s="102"/>
      <c r="D81" s="82"/>
      <c r="E81" s="101"/>
      <c r="F81" s="128"/>
      <c r="G81" s="38"/>
    </row>
    <row r="82" spans="1:7" s="11" customFormat="1" ht="14.25">
      <c r="A82" s="2">
        <v>6860</v>
      </c>
      <c r="B82" s="15" t="s">
        <v>38</v>
      </c>
      <c r="C82" s="102"/>
      <c r="D82" s="82"/>
      <c r="E82" s="101"/>
      <c r="F82" s="128"/>
      <c r="G82" s="39"/>
    </row>
    <row r="83" spans="1:7" s="11" customFormat="1" ht="14.25">
      <c r="A83" s="10">
        <v>69</v>
      </c>
      <c r="B83" s="14" t="s">
        <v>39</v>
      </c>
      <c r="C83" s="73">
        <f>SUM(C84:C87)</f>
        <v>0</v>
      </c>
      <c r="D83" s="83">
        <f>SUM(D84:D87)</f>
        <v>0</v>
      </c>
      <c r="E83" s="95">
        <f>SUM(E84:E87)</f>
        <v>0</v>
      </c>
      <c r="F83" s="123">
        <f>SUM(F84:F87)</f>
        <v>0</v>
      </c>
      <c r="G83" s="39"/>
    </row>
    <row r="84" spans="1:7" s="11" customFormat="1" ht="14.25">
      <c r="A84" s="13">
        <v>6900</v>
      </c>
      <c r="B84" s="20" t="s">
        <v>113</v>
      </c>
      <c r="C84" s="73"/>
      <c r="D84" s="83"/>
      <c r="E84" s="95"/>
      <c r="F84" s="123"/>
      <c r="G84" s="39"/>
    </row>
    <row r="85" spans="1:7" ht="14.25">
      <c r="A85" s="13">
        <v>6907</v>
      </c>
      <c r="B85" s="20" t="s">
        <v>110</v>
      </c>
      <c r="C85" s="99"/>
      <c r="D85" s="88"/>
      <c r="E85" s="100"/>
      <c r="F85" s="127"/>
      <c r="G85" s="38"/>
    </row>
    <row r="86" spans="1:7" ht="14.25">
      <c r="A86" s="4">
        <v>6910</v>
      </c>
      <c r="B86" s="19" t="s">
        <v>39</v>
      </c>
      <c r="C86" s="102"/>
      <c r="D86" s="82"/>
      <c r="E86" s="101"/>
      <c r="F86" s="128"/>
      <c r="G86" s="38"/>
    </row>
    <row r="87" spans="1:7" s="11" customFormat="1" ht="14.25">
      <c r="A87" s="2">
        <v>6940</v>
      </c>
      <c r="B87" s="15" t="s">
        <v>40</v>
      </c>
      <c r="C87" s="102"/>
      <c r="D87" s="89"/>
      <c r="E87" s="101"/>
      <c r="F87" s="128"/>
      <c r="G87" s="39"/>
    </row>
    <row r="88" spans="1:7" ht="14.25">
      <c r="A88" s="10">
        <v>71</v>
      </c>
      <c r="B88" s="14" t="s">
        <v>41</v>
      </c>
      <c r="C88" s="73">
        <f>SUM(C89:C94)</f>
        <v>0</v>
      </c>
      <c r="D88" s="83">
        <f>SUM(D89:D94)</f>
        <v>0</v>
      </c>
      <c r="E88" s="95">
        <f>SUM(E89:E94)</f>
        <v>0</v>
      </c>
      <c r="F88" s="123">
        <f>SUM(F89:F94)</f>
        <v>0</v>
      </c>
      <c r="G88" s="38"/>
    </row>
    <row r="89" spans="1:7" ht="14.25">
      <c r="A89" s="2">
        <v>7100</v>
      </c>
      <c r="B89" s="15" t="s">
        <v>42</v>
      </c>
      <c r="C89" s="102"/>
      <c r="D89" s="82"/>
      <c r="E89" s="101"/>
      <c r="F89" s="128"/>
      <c r="G89" s="38"/>
    </row>
    <row r="90" spans="1:7" ht="14.25">
      <c r="A90" s="2">
        <v>7140</v>
      </c>
      <c r="B90" s="15" t="s">
        <v>43</v>
      </c>
      <c r="C90" s="102"/>
      <c r="D90" s="82"/>
      <c r="E90" s="101"/>
      <c r="F90" s="128"/>
      <c r="G90" s="38"/>
    </row>
    <row r="91" spans="1:7" ht="14.25">
      <c r="A91" s="2">
        <v>7141</v>
      </c>
      <c r="B91" s="19" t="s">
        <v>84</v>
      </c>
      <c r="C91" s="102"/>
      <c r="D91" s="82"/>
      <c r="E91" s="101"/>
      <c r="F91" s="128"/>
      <c r="G91" s="38"/>
    </row>
    <row r="92" spans="1:7" ht="14.25">
      <c r="A92" s="2">
        <v>7145</v>
      </c>
      <c r="B92" s="19" t="s">
        <v>116</v>
      </c>
      <c r="C92" s="102"/>
      <c r="D92" s="82"/>
      <c r="E92" s="101"/>
      <c r="F92" s="128"/>
      <c r="G92" s="38"/>
    </row>
    <row r="93" spans="1:7" ht="14.25">
      <c r="A93" s="2">
        <v>7150</v>
      </c>
      <c r="B93" s="19" t="s">
        <v>107</v>
      </c>
      <c r="C93" s="102"/>
      <c r="D93" s="82"/>
      <c r="E93" s="101"/>
      <c r="F93" s="128"/>
      <c r="G93" s="38"/>
    </row>
    <row r="94" spans="1:7" s="11" customFormat="1" ht="14.25">
      <c r="A94" s="2">
        <v>7190</v>
      </c>
      <c r="B94" s="15" t="s">
        <v>66</v>
      </c>
      <c r="C94" s="102"/>
      <c r="D94" s="82"/>
      <c r="E94" s="101"/>
      <c r="F94" s="128"/>
      <c r="G94" s="39"/>
    </row>
    <row r="95" spans="1:7" ht="14.25">
      <c r="A95" s="10">
        <v>73</v>
      </c>
      <c r="B95" s="14" t="s">
        <v>102</v>
      </c>
      <c r="C95" s="73">
        <f>C96+C97+C98</f>
        <v>0</v>
      </c>
      <c r="D95" s="83">
        <f>D96+D97+D98</f>
        <v>0</v>
      </c>
      <c r="E95" s="95">
        <f>E96+E97+E98</f>
        <v>0</v>
      </c>
      <c r="F95" s="123">
        <f>F96+F97+F98</f>
        <v>0</v>
      </c>
      <c r="G95" s="38"/>
    </row>
    <row r="96" spans="1:7" ht="14.25">
      <c r="A96" s="2">
        <v>7300</v>
      </c>
      <c r="B96" s="15" t="s">
        <v>45</v>
      </c>
      <c r="C96" s="102"/>
      <c r="D96" s="82"/>
      <c r="E96" s="101"/>
      <c r="F96" s="128"/>
      <c r="G96" s="38"/>
    </row>
    <row r="97" spans="1:7" ht="14.25">
      <c r="A97" s="2">
        <v>7320</v>
      </c>
      <c r="B97" s="15" t="s">
        <v>44</v>
      </c>
      <c r="C97" s="102"/>
      <c r="D97" s="82"/>
      <c r="E97" s="101"/>
      <c r="F97" s="128"/>
      <c r="G97" s="38"/>
    </row>
    <row r="98" spans="1:7" s="11" customFormat="1" ht="14.25">
      <c r="A98" s="2">
        <v>7390</v>
      </c>
      <c r="B98" s="15" t="s">
        <v>68</v>
      </c>
      <c r="C98" s="102"/>
      <c r="D98" s="82"/>
      <c r="E98" s="101"/>
      <c r="F98" s="128"/>
      <c r="G98" s="39"/>
    </row>
    <row r="99" spans="1:7" ht="14.25">
      <c r="A99" s="10">
        <v>74</v>
      </c>
      <c r="B99" s="14" t="s">
        <v>46</v>
      </c>
      <c r="C99" s="73">
        <f>SUM(C100:C101)</f>
        <v>0</v>
      </c>
      <c r="D99" s="83">
        <f>SUM(D100:D101)</f>
        <v>0</v>
      </c>
      <c r="E99" s="95">
        <f>SUM(E100:E101)</f>
        <v>0</v>
      </c>
      <c r="F99" s="123">
        <f>SUM(F100:F101)</f>
        <v>0</v>
      </c>
      <c r="G99" s="38"/>
    </row>
    <row r="100" spans="1:7" ht="14.25">
      <c r="A100" s="2">
        <v>7400</v>
      </c>
      <c r="B100" s="15" t="s">
        <v>47</v>
      </c>
      <c r="C100" s="102"/>
      <c r="D100" s="82"/>
      <c r="E100" s="101"/>
      <c r="F100" s="128"/>
      <c r="G100" s="38"/>
    </row>
    <row r="101" spans="1:7" s="11" customFormat="1" ht="14.25">
      <c r="A101" s="2">
        <v>7430</v>
      </c>
      <c r="B101" s="15" t="s">
        <v>78</v>
      </c>
      <c r="C101" s="102"/>
      <c r="D101" s="82"/>
      <c r="E101" s="101"/>
      <c r="F101" s="128"/>
      <c r="G101" s="39"/>
    </row>
    <row r="102" spans="1:7" ht="14.25">
      <c r="A102" s="10">
        <v>75</v>
      </c>
      <c r="B102" s="14" t="s">
        <v>48</v>
      </c>
      <c r="C102" s="73">
        <f>C103</f>
        <v>2113</v>
      </c>
      <c r="D102" s="83">
        <f>D103</f>
        <v>1962</v>
      </c>
      <c r="E102" s="95">
        <f>E103</f>
        <v>2100</v>
      </c>
      <c r="F102" s="123">
        <f>F103</f>
        <v>2000</v>
      </c>
      <c r="G102" s="38"/>
    </row>
    <row r="103" spans="1:7" s="11" customFormat="1" ht="14.25">
      <c r="A103" s="2">
        <v>7500</v>
      </c>
      <c r="B103" s="15" t="s">
        <v>48</v>
      </c>
      <c r="C103" s="102">
        <v>2113</v>
      </c>
      <c r="D103" s="82">
        <v>1962</v>
      </c>
      <c r="E103" s="101">
        <v>2100</v>
      </c>
      <c r="F103" s="128">
        <v>2000</v>
      </c>
      <c r="G103" s="41" t="s">
        <v>141</v>
      </c>
    </row>
    <row r="104" spans="1:7" ht="14.25">
      <c r="A104" s="10">
        <v>77</v>
      </c>
      <c r="B104" s="14" t="s">
        <v>49</v>
      </c>
      <c r="C104" s="73">
        <f>SUM(C105:C109)</f>
        <v>3710</v>
      </c>
      <c r="D104" s="83">
        <f>SUM(D105:D109)</f>
        <v>1020.16</v>
      </c>
      <c r="E104" s="95">
        <f>SUM(E105:E109)</f>
        <v>0</v>
      </c>
      <c r="F104" s="123">
        <f>SUM(F105:F109)</f>
        <v>0</v>
      </c>
      <c r="G104" s="38"/>
    </row>
    <row r="105" spans="1:7" ht="14.25">
      <c r="A105" s="2">
        <v>7710</v>
      </c>
      <c r="B105" s="15" t="s">
        <v>50</v>
      </c>
      <c r="C105" s="102"/>
      <c r="D105" s="82"/>
      <c r="E105" s="101"/>
      <c r="F105" s="128"/>
      <c r="G105" s="38"/>
    </row>
    <row r="106" spans="1:7" ht="14.25">
      <c r="A106" s="2">
        <v>7770</v>
      </c>
      <c r="B106" s="15" t="s">
        <v>51</v>
      </c>
      <c r="C106" s="102"/>
      <c r="D106" s="82"/>
      <c r="E106" s="101"/>
      <c r="F106" s="128"/>
      <c r="G106" s="38"/>
    </row>
    <row r="107" spans="1:7" ht="14.25">
      <c r="A107" s="2">
        <v>7790</v>
      </c>
      <c r="B107" s="15" t="s">
        <v>52</v>
      </c>
      <c r="C107" s="102"/>
      <c r="D107" s="82"/>
      <c r="E107" s="101"/>
      <c r="F107" s="128"/>
      <c r="G107" s="38"/>
    </row>
    <row r="108" spans="1:7" ht="14.25">
      <c r="A108" s="2">
        <v>7791</v>
      </c>
      <c r="B108" s="15" t="s">
        <v>53</v>
      </c>
      <c r="C108" s="102">
        <v>3710</v>
      </c>
      <c r="D108" s="82">
        <v>1020.16</v>
      </c>
      <c r="E108" s="101"/>
      <c r="F108" s="128"/>
      <c r="G108" s="38"/>
    </row>
    <row r="109" spans="1:7" ht="14.25">
      <c r="A109" s="2">
        <v>7830</v>
      </c>
      <c r="B109" s="15" t="s">
        <v>88</v>
      </c>
      <c r="C109" s="102"/>
      <c r="D109" s="82"/>
      <c r="E109" s="101"/>
      <c r="F109" s="128"/>
      <c r="G109" s="38"/>
    </row>
    <row r="110" spans="1:7" ht="15" thickBot="1">
      <c r="A110" s="52"/>
      <c r="B110" s="56" t="s">
        <v>72</v>
      </c>
      <c r="C110" s="76">
        <f>C33+C40+C45+C48+C51+C53+C59+C64+C72+C76+C78+C83+C88+C95+C99+C102+C104</f>
        <v>226747</v>
      </c>
      <c r="D110" s="86">
        <f>D33+D40+D45+D48+D51+D53+D59+D64+D72+D76+D78+D83+D88+D95+D99+D102+D104</f>
        <v>221597.94</v>
      </c>
      <c r="E110" s="97">
        <f>E33+E40+E45+E48+E51+E53+E59+E64+E72+E76+E78+E83+E88+E95+E99+E102+E104</f>
        <v>284600</v>
      </c>
      <c r="F110" s="124">
        <f>F33+F40+F45+F48+F51+F53+F59+F64+F72+F76+F78+F83+F88+F95+F99+F102+F104</f>
        <v>289500</v>
      </c>
      <c r="G110" s="55"/>
    </row>
    <row r="111" spans="1:7" s="5" customFormat="1" ht="15" thickTop="1">
      <c r="A111" s="47"/>
      <c r="B111" s="50"/>
      <c r="C111" s="103"/>
      <c r="D111" s="114"/>
      <c r="E111" s="98"/>
      <c r="F111" s="120"/>
      <c r="G111" s="58"/>
    </row>
    <row r="112" spans="1:7" ht="14.25">
      <c r="A112" s="1">
        <v>80</v>
      </c>
      <c r="B112" s="16" t="s">
        <v>54</v>
      </c>
      <c r="C112" s="74">
        <f>SUM(C113:C114)</f>
        <v>0</v>
      </c>
      <c r="D112" s="85">
        <f>SUM(D113:D114)</f>
        <v>0</v>
      </c>
      <c r="E112" s="96">
        <f>SUM(E113:E114)</f>
        <v>0</v>
      </c>
      <c r="F112" s="122">
        <f>SUM(F113:F114)</f>
        <v>0</v>
      </c>
      <c r="G112" s="38"/>
    </row>
    <row r="113" spans="1:7" ht="14.25">
      <c r="A113" s="2">
        <v>8050</v>
      </c>
      <c r="B113" s="15" t="s">
        <v>55</v>
      </c>
      <c r="C113" s="102"/>
      <c r="D113" s="82"/>
      <c r="E113" s="101"/>
      <c r="F113" s="128"/>
      <c r="G113" s="38"/>
    </row>
    <row r="114" spans="1:7" ht="14.25">
      <c r="A114" s="2">
        <v>8070</v>
      </c>
      <c r="B114" s="15" t="s">
        <v>56</v>
      </c>
      <c r="C114" s="102"/>
      <c r="D114" s="82"/>
      <c r="E114" s="101"/>
      <c r="F114" s="128"/>
      <c r="G114" s="38"/>
    </row>
    <row r="115" spans="1:7" s="5" customFormat="1" ht="14.25">
      <c r="A115" s="2"/>
      <c r="B115" s="16" t="s">
        <v>73</v>
      </c>
      <c r="C115" s="102"/>
      <c r="D115" s="82"/>
      <c r="E115" s="101"/>
      <c r="F115" s="128"/>
      <c r="G115" s="40"/>
    </row>
    <row r="116" spans="1:7" ht="14.25">
      <c r="A116" s="1">
        <v>81</v>
      </c>
      <c r="B116" s="16" t="s">
        <v>57</v>
      </c>
      <c r="C116" s="74">
        <f>SUM(C117:C118)</f>
        <v>0</v>
      </c>
      <c r="D116" s="85">
        <f>SUM(D117:D118)</f>
        <v>36689.01</v>
      </c>
      <c r="E116" s="96">
        <f>SUM(E117:E118)</f>
        <v>0</v>
      </c>
      <c r="F116" s="122">
        <f>SUM(F117:F118)</f>
        <v>0</v>
      </c>
      <c r="G116" s="38"/>
    </row>
    <row r="117" spans="1:7" ht="14.25">
      <c r="A117" s="2">
        <v>8150</v>
      </c>
      <c r="B117" s="15" t="s">
        <v>58</v>
      </c>
      <c r="C117" s="102"/>
      <c r="D117" s="82">
        <v>36687.32</v>
      </c>
      <c r="E117" s="101"/>
      <c r="F117" s="128"/>
      <c r="G117" s="38"/>
    </row>
    <row r="118" spans="1:7" ht="14.25">
      <c r="A118" s="2">
        <v>8170</v>
      </c>
      <c r="B118" s="15" t="s">
        <v>59</v>
      </c>
      <c r="C118" s="102"/>
      <c r="D118" s="82">
        <v>1.69</v>
      </c>
      <c r="E118" s="101"/>
      <c r="F118" s="128"/>
      <c r="G118" s="38"/>
    </row>
    <row r="119" spans="1:7" ht="14.25">
      <c r="A119" s="2"/>
      <c r="B119" s="16" t="s">
        <v>74</v>
      </c>
      <c r="C119" s="102">
        <f>SUM(C117:C118)</f>
        <v>0</v>
      </c>
      <c r="D119" s="112">
        <f>SUM(D117:D118)</f>
        <v>36689.01</v>
      </c>
      <c r="E119" s="101">
        <f>SUM(E117:E118)</f>
        <v>0</v>
      </c>
      <c r="F119" s="128">
        <f>SUM(F117:F118)</f>
        <v>0</v>
      </c>
      <c r="G119" s="38"/>
    </row>
    <row r="120" spans="1:7" ht="14.25">
      <c r="A120" s="3"/>
      <c r="B120" s="3"/>
      <c r="C120" s="102"/>
      <c r="D120" s="82"/>
      <c r="E120" s="101"/>
      <c r="F120" s="128"/>
      <c r="G120" s="38"/>
    </row>
    <row r="121" spans="1:7" ht="15" thickBot="1">
      <c r="A121" s="53"/>
      <c r="B121" s="56" t="s">
        <v>75</v>
      </c>
      <c r="C121" s="76">
        <f>SUM(C31-C110+C115-C119)</f>
        <v>-193833</v>
      </c>
      <c r="D121" s="86">
        <f>SUM(D31-D110+D115-D119)</f>
        <v>-210334.45</v>
      </c>
      <c r="E121" s="97">
        <f>SUM(E31-E110+E115-E119)</f>
        <v>-254600</v>
      </c>
      <c r="F121" s="124">
        <f>SUM(F31-F110+F115-F119)</f>
        <v>-249500</v>
      </c>
      <c r="G121" s="55"/>
    </row>
    <row r="122" ht="15" thickTop="1"/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6" r:id="rId1"/>
  <headerFooter>
    <oddHeader>&amp;C&amp;"-,Fet"&amp;14BUDSJETT RINDAL IL 2021</oddHeader>
    <oddFooter xml:space="preserve">&amp;CSide &amp;P av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zoomScalePageLayoutView="0" workbookViewId="0" topLeftCell="A1">
      <pane xSplit="2" ySplit="1" topLeftCell="C2" activePane="bottomRight" state="frozen"/>
      <selection pane="topLeft" activeCell="F6" sqref="F6"/>
      <selection pane="topRight" activeCell="F6" sqref="F6"/>
      <selection pane="bottomLeft" activeCell="F6" sqref="F6"/>
      <selection pane="bottomRight" activeCell="A2" sqref="A2"/>
    </sheetView>
  </sheetViews>
  <sheetFormatPr defaultColWidth="11.421875" defaultRowHeight="15"/>
  <cols>
    <col min="1" max="1" width="5.00390625" style="0" customWidth="1"/>
    <col min="2" max="2" width="37.421875" style="0" customWidth="1"/>
    <col min="3" max="3" width="14.421875" style="69" customWidth="1"/>
    <col min="4" max="4" width="13.421875" style="12" customWidth="1"/>
    <col min="5" max="5" width="14.421875" style="69" customWidth="1"/>
    <col min="6" max="6" width="14.421875" style="32" customWidth="1"/>
    <col min="7" max="7" width="34.57421875" style="0" customWidth="1"/>
    <col min="8" max="13" width="11.421875" style="0" customWidth="1"/>
  </cols>
  <sheetData>
    <row r="1" spans="1:7" ht="26.25" thickBot="1">
      <c r="A1" s="35" t="s">
        <v>200</v>
      </c>
      <c r="B1" s="37"/>
      <c r="C1" s="132" t="s">
        <v>122</v>
      </c>
      <c r="D1" s="80" t="s">
        <v>193</v>
      </c>
      <c r="E1" s="145" t="s">
        <v>124</v>
      </c>
      <c r="F1" s="91" t="s">
        <v>192</v>
      </c>
      <c r="G1" s="60" t="s">
        <v>115</v>
      </c>
    </row>
    <row r="2" spans="1:7" s="11" customFormat="1" ht="14.25">
      <c r="A2" s="22">
        <v>30</v>
      </c>
      <c r="B2" s="23" t="s">
        <v>0</v>
      </c>
      <c r="C2" s="71">
        <f>SUM(C3:C8)</f>
        <v>0</v>
      </c>
      <c r="D2" s="81">
        <f>SUM(D3:D8)</f>
        <v>0</v>
      </c>
      <c r="E2" s="92">
        <f>SUM(E3:E8)</f>
        <v>0</v>
      </c>
      <c r="F2" s="125">
        <f>SUM(F3:F8)</f>
        <v>0</v>
      </c>
      <c r="G2" s="59"/>
    </row>
    <row r="3" spans="1:7" ht="14.25">
      <c r="A3" s="2">
        <v>3000</v>
      </c>
      <c r="B3" s="15" t="s">
        <v>1</v>
      </c>
      <c r="C3" s="72"/>
      <c r="D3" s="82"/>
      <c r="E3" s="93"/>
      <c r="F3" s="126"/>
      <c r="G3" s="38"/>
    </row>
    <row r="4" spans="1:7" ht="14.25">
      <c r="A4" s="2">
        <v>3001</v>
      </c>
      <c r="B4" s="15" t="s">
        <v>8</v>
      </c>
      <c r="C4" s="72"/>
      <c r="D4" s="82"/>
      <c r="E4" s="93"/>
      <c r="F4" s="126"/>
      <c r="G4" s="38"/>
    </row>
    <row r="5" spans="1:7" ht="14.25">
      <c r="A5" s="2">
        <v>3002</v>
      </c>
      <c r="B5" s="15" t="s">
        <v>60</v>
      </c>
      <c r="C5" s="72"/>
      <c r="D5" s="82"/>
      <c r="E5" s="93"/>
      <c r="F5" s="126"/>
      <c r="G5" s="38"/>
    </row>
    <row r="6" spans="1:7" ht="14.25">
      <c r="A6" s="2">
        <v>3020</v>
      </c>
      <c r="B6" s="15" t="s">
        <v>2</v>
      </c>
      <c r="C6" s="72"/>
      <c r="D6" s="82"/>
      <c r="E6" s="93"/>
      <c r="F6" s="126"/>
      <c r="G6" s="38"/>
    </row>
    <row r="7" spans="1:7" ht="14.25">
      <c r="A7" s="2">
        <v>3030</v>
      </c>
      <c r="B7" s="15" t="s">
        <v>77</v>
      </c>
      <c r="C7" s="72"/>
      <c r="D7" s="82"/>
      <c r="E7" s="93"/>
      <c r="F7" s="126"/>
      <c r="G7" s="38"/>
    </row>
    <row r="8" spans="1:7" ht="14.25">
      <c r="A8" s="2">
        <v>3063</v>
      </c>
      <c r="B8" s="15" t="s">
        <v>85</v>
      </c>
      <c r="C8" s="72"/>
      <c r="D8" s="82"/>
      <c r="E8" s="93"/>
      <c r="F8" s="126"/>
      <c r="G8" s="38"/>
    </row>
    <row r="9" spans="1:7" s="11" customFormat="1" ht="14.25">
      <c r="A9" s="10">
        <v>32</v>
      </c>
      <c r="B9" s="14" t="s">
        <v>3</v>
      </c>
      <c r="C9" s="73">
        <f>SUM(C10:C15)</f>
        <v>0</v>
      </c>
      <c r="D9" s="83">
        <f>SUM(D10:D15)</f>
        <v>0</v>
      </c>
      <c r="E9" s="95">
        <f>SUM(E10:E15)</f>
        <v>0</v>
      </c>
      <c r="F9" s="123">
        <f>SUM(F10:F15)</f>
        <v>0</v>
      </c>
      <c r="G9" s="39"/>
    </row>
    <row r="10" spans="1:7" ht="14.25">
      <c r="A10" s="2">
        <v>3202</v>
      </c>
      <c r="B10" s="15" t="s">
        <v>6</v>
      </c>
      <c r="C10" s="72"/>
      <c r="D10" s="82"/>
      <c r="E10" s="93"/>
      <c r="F10" s="126"/>
      <c r="G10" s="38"/>
    </row>
    <row r="11" spans="1:7" ht="14.25">
      <c r="A11" s="2">
        <v>3203</v>
      </c>
      <c r="B11" s="15" t="s">
        <v>7</v>
      </c>
      <c r="C11" s="72"/>
      <c r="D11" s="82"/>
      <c r="E11" s="93"/>
      <c r="F11" s="126"/>
      <c r="G11" s="38"/>
    </row>
    <row r="12" spans="1:7" ht="14.25">
      <c r="A12" s="2">
        <v>3204</v>
      </c>
      <c r="B12" s="15" t="s">
        <v>9</v>
      </c>
      <c r="C12" s="72"/>
      <c r="D12" s="82"/>
      <c r="E12" s="93"/>
      <c r="F12" s="126"/>
      <c r="G12" s="38"/>
    </row>
    <row r="13" spans="1:7" ht="14.25">
      <c r="A13" s="2">
        <v>3205</v>
      </c>
      <c r="B13" s="15" t="s">
        <v>10</v>
      </c>
      <c r="C13" s="72"/>
      <c r="D13" s="82"/>
      <c r="E13" s="93"/>
      <c r="F13" s="126"/>
      <c r="G13" s="38"/>
    </row>
    <row r="14" spans="1:7" ht="14.25">
      <c r="A14" s="2">
        <v>3209</v>
      </c>
      <c r="B14" s="15" t="s">
        <v>69</v>
      </c>
      <c r="C14" s="72"/>
      <c r="D14" s="82"/>
      <c r="E14" s="93"/>
      <c r="F14" s="126"/>
      <c r="G14" s="38"/>
    </row>
    <row r="15" spans="1:7" ht="14.25">
      <c r="A15" s="2">
        <v>3210</v>
      </c>
      <c r="B15" s="15" t="s">
        <v>11</v>
      </c>
      <c r="C15" s="72"/>
      <c r="D15" s="82"/>
      <c r="E15" s="93"/>
      <c r="F15" s="126"/>
      <c r="G15" s="38"/>
    </row>
    <row r="16" spans="1:7" s="11" customFormat="1" ht="14.25">
      <c r="A16" s="10">
        <v>34</v>
      </c>
      <c r="B16" s="14" t="s">
        <v>12</v>
      </c>
      <c r="C16" s="73">
        <f>C17</f>
        <v>0</v>
      </c>
      <c r="D16" s="83">
        <f>D17</f>
        <v>0</v>
      </c>
      <c r="E16" s="95">
        <f>E17</f>
        <v>0</v>
      </c>
      <c r="F16" s="123">
        <f>F17</f>
        <v>0</v>
      </c>
      <c r="G16" s="39"/>
    </row>
    <row r="17" spans="1:7" ht="14.25">
      <c r="A17" s="2">
        <v>3410</v>
      </c>
      <c r="B17" s="15" t="s">
        <v>13</v>
      </c>
      <c r="C17" s="72"/>
      <c r="D17" s="82"/>
      <c r="E17" s="93"/>
      <c r="F17" s="126"/>
      <c r="G17" s="38"/>
    </row>
    <row r="18" spans="1:7" s="5" customFormat="1" ht="14.25">
      <c r="A18" s="10">
        <v>36</v>
      </c>
      <c r="B18" s="14" t="s">
        <v>104</v>
      </c>
      <c r="C18" s="74">
        <f>SUM(C19:C21)</f>
        <v>0</v>
      </c>
      <c r="D18" s="85">
        <f>SUM(D19:D21)</f>
        <v>0</v>
      </c>
      <c r="E18" s="96">
        <f>SUM(E19:E21)</f>
        <v>0</v>
      </c>
      <c r="F18" s="122">
        <f>SUM(F19:F21)</f>
        <v>0</v>
      </c>
      <c r="G18" s="40"/>
    </row>
    <row r="19" spans="1:7" ht="14.25">
      <c r="A19" s="2">
        <v>3600</v>
      </c>
      <c r="B19" s="15" t="s">
        <v>105</v>
      </c>
      <c r="C19" s="72"/>
      <c r="D19" s="82"/>
      <c r="E19" s="93"/>
      <c r="F19" s="126"/>
      <c r="G19" s="38"/>
    </row>
    <row r="20" spans="1:7" ht="14.25">
      <c r="A20" s="2">
        <v>3601</v>
      </c>
      <c r="B20" s="15" t="s">
        <v>106</v>
      </c>
      <c r="C20" s="72"/>
      <c r="D20" s="82"/>
      <c r="E20" s="93"/>
      <c r="F20" s="126"/>
      <c r="G20" s="38"/>
    </row>
    <row r="21" spans="1:7" ht="14.25">
      <c r="A21" s="2">
        <v>3605</v>
      </c>
      <c r="B21" s="15" t="s">
        <v>109</v>
      </c>
      <c r="C21" s="72"/>
      <c r="D21" s="82"/>
      <c r="E21" s="93"/>
      <c r="F21" s="126"/>
      <c r="G21" s="38"/>
    </row>
    <row r="22" spans="1:7" ht="14.25">
      <c r="A22" s="1">
        <v>39</v>
      </c>
      <c r="B22" s="16" t="s">
        <v>17</v>
      </c>
      <c r="C22" s="74">
        <f>SUM(C23:C30)</f>
        <v>0</v>
      </c>
      <c r="D22" s="85">
        <f>SUM(D23:D30)</f>
        <v>0</v>
      </c>
      <c r="E22" s="96">
        <f>SUM(E23:E30)</f>
        <v>0</v>
      </c>
      <c r="F22" s="122">
        <f>SUM(F23:F30)</f>
        <v>0</v>
      </c>
      <c r="G22" s="38"/>
    </row>
    <row r="23" spans="1:7" ht="14.25">
      <c r="A23" s="8">
        <v>3900</v>
      </c>
      <c r="B23" s="17" t="s">
        <v>90</v>
      </c>
      <c r="C23" s="72"/>
      <c r="D23" s="82"/>
      <c r="E23" s="93"/>
      <c r="F23" s="126"/>
      <c r="G23" s="38"/>
    </row>
    <row r="24" spans="1:7" ht="14.25">
      <c r="A24" s="2">
        <v>3901</v>
      </c>
      <c r="B24" s="15" t="s">
        <v>15</v>
      </c>
      <c r="C24" s="72"/>
      <c r="D24" s="82"/>
      <c r="E24" s="93"/>
      <c r="F24" s="126"/>
      <c r="G24" s="38"/>
    </row>
    <row r="25" spans="1:7" ht="14.25">
      <c r="A25" s="2">
        <v>3902</v>
      </c>
      <c r="B25" s="15" t="s">
        <v>16</v>
      </c>
      <c r="C25" s="72"/>
      <c r="D25" s="82"/>
      <c r="E25" s="93"/>
      <c r="F25" s="126"/>
      <c r="G25" s="38"/>
    </row>
    <row r="26" spans="1:7" ht="14.25">
      <c r="A26" s="2">
        <v>3903</v>
      </c>
      <c r="B26" s="15" t="s">
        <v>89</v>
      </c>
      <c r="C26" s="72"/>
      <c r="D26" s="82"/>
      <c r="E26" s="93"/>
      <c r="F26" s="126"/>
      <c r="G26" s="38"/>
    </row>
    <row r="27" spans="1:7" ht="14.25">
      <c r="A27" s="2">
        <v>3904</v>
      </c>
      <c r="B27" s="19" t="s">
        <v>78</v>
      </c>
      <c r="C27" s="72"/>
      <c r="D27" s="82"/>
      <c r="E27" s="93"/>
      <c r="F27" s="126"/>
      <c r="G27" s="38"/>
    </row>
    <row r="28" spans="1:7" ht="14.25">
      <c r="A28" s="2">
        <v>3909</v>
      </c>
      <c r="B28" s="15" t="s">
        <v>14</v>
      </c>
      <c r="C28" s="72"/>
      <c r="D28" s="82"/>
      <c r="E28" s="93"/>
      <c r="F28" s="126"/>
      <c r="G28" s="38"/>
    </row>
    <row r="29" spans="1:7" ht="14.25">
      <c r="A29" s="2">
        <v>3920</v>
      </c>
      <c r="B29" s="15" t="s">
        <v>4</v>
      </c>
      <c r="C29" s="72"/>
      <c r="D29" s="82"/>
      <c r="E29" s="93"/>
      <c r="F29" s="126"/>
      <c r="G29" s="38"/>
    </row>
    <row r="30" spans="1:7" ht="14.25">
      <c r="A30" s="2">
        <v>3930</v>
      </c>
      <c r="B30" s="15" t="s">
        <v>5</v>
      </c>
      <c r="C30" s="72"/>
      <c r="D30" s="82"/>
      <c r="E30" s="93"/>
      <c r="F30" s="126"/>
      <c r="G30" s="38"/>
    </row>
    <row r="31" spans="1:7" ht="15" thickBot="1">
      <c r="A31" s="52"/>
      <c r="B31" s="56" t="s">
        <v>71</v>
      </c>
      <c r="C31" s="76">
        <f>C2+C9+C16+C22+C18</f>
        <v>0</v>
      </c>
      <c r="D31" s="86">
        <f>D2+D9+D16+D22+D18</f>
        <v>0</v>
      </c>
      <c r="E31" s="97">
        <f>E2+E9+E16+E22+E18</f>
        <v>0</v>
      </c>
      <c r="F31" s="124">
        <f>F2+F9+F16+F22+F18</f>
        <v>0</v>
      </c>
      <c r="G31" s="55"/>
    </row>
    <row r="32" spans="1:7" ht="15" thickTop="1">
      <c r="A32" s="24"/>
      <c r="B32" s="50"/>
      <c r="C32" s="77"/>
      <c r="D32" s="114"/>
      <c r="E32" s="98"/>
      <c r="F32" s="120"/>
      <c r="G32" s="49"/>
    </row>
    <row r="33" spans="1:7" s="11" customFormat="1" ht="14.25">
      <c r="A33" s="10">
        <v>43</v>
      </c>
      <c r="B33" s="14" t="s">
        <v>95</v>
      </c>
      <c r="C33" s="73">
        <f>SUM(C34:C39)</f>
        <v>0</v>
      </c>
      <c r="D33" s="83">
        <f>SUM(D34:D39)</f>
        <v>0</v>
      </c>
      <c r="E33" s="95">
        <f>SUM(E34:E39)</f>
        <v>0</v>
      </c>
      <c r="F33" s="123">
        <f>SUM(F34:F39)</f>
        <v>0</v>
      </c>
      <c r="G33" s="39"/>
    </row>
    <row r="34" spans="1:7" ht="14.25">
      <c r="A34" s="2">
        <v>4300</v>
      </c>
      <c r="B34" s="15" t="s">
        <v>62</v>
      </c>
      <c r="C34" s="72"/>
      <c r="D34" s="82"/>
      <c r="E34" s="93"/>
      <c r="F34" s="126"/>
      <c r="G34" s="38"/>
    </row>
    <row r="35" spans="1:7" ht="14.25">
      <c r="A35" s="2">
        <v>4301</v>
      </c>
      <c r="B35" s="15" t="s">
        <v>61</v>
      </c>
      <c r="C35" s="72"/>
      <c r="D35" s="82"/>
      <c r="E35" s="93"/>
      <c r="F35" s="126"/>
      <c r="G35" s="38"/>
    </row>
    <row r="36" spans="1:7" ht="14.25">
      <c r="A36" s="2">
        <v>4330</v>
      </c>
      <c r="B36" s="15" t="s">
        <v>76</v>
      </c>
      <c r="C36" s="72"/>
      <c r="D36" s="82"/>
      <c r="E36" s="93"/>
      <c r="F36" s="126"/>
      <c r="G36" s="38"/>
    </row>
    <row r="37" spans="1:7" ht="14.25">
      <c r="A37" s="2">
        <v>4340</v>
      </c>
      <c r="B37" s="15" t="s">
        <v>18</v>
      </c>
      <c r="C37" s="72"/>
      <c r="D37" s="82"/>
      <c r="E37" s="93"/>
      <c r="F37" s="126"/>
      <c r="G37" s="38"/>
    </row>
    <row r="38" spans="1:7" ht="14.25">
      <c r="A38" s="2">
        <v>4341</v>
      </c>
      <c r="B38" s="15" t="s">
        <v>19</v>
      </c>
      <c r="C38" s="72"/>
      <c r="D38" s="82"/>
      <c r="E38" s="93"/>
      <c r="F38" s="126"/>
      <c r="G38" s="38"/>
    </row>
    <row r="39" spans="1:7" ht="14.25">
      <c r="A39" s="2">
        <v>4342</v>
      </c>
      <c r="B39" s="15" t="s">
        <v>64</v>
      </c>
      <c r="C39" s="72"/>
      <c r="D39" s="82"/>
      <c r="E39" s="93"/>
      <c r="F39" s="126"/>
      <c r="G39" s="38"/>
    </row>
    <row r="40" spans="1:7" s="11" customFormat="1" ht="14.25">
      <c r="A40" s="10">
        <v>45</v>
      </c>
      <c r="B40" s="14" t="s">
        <v>103</v>
      </c>
      <c r="C40" s="73">
        <f>SUM(C41:C44)</f>
        <v>0</v>
      </c>
      <c r="D40" s="83">
        <f>SUM(D41:D44)</f>
        <v>0</v>
      </c>
      <c r="E40" s="95">
        <f>SUM(E41:E44)</f>
        <v>0</v>
      </c>
      <c r="F40" s="123">
        <f>SUM(F41:F44)</f>
        <v>0</v>
      </c>
      <c r="G40" s="39"/>
    </row>
    <row r="41" spans="1:7" ht="14.25">
      <c r="A41" s="2">
        <v>4500</v>
      </c>
      <c r="B41" s="15" t="s">
        <v>70</v>
      </c>
      <c r="C41" s="72"/>
      <c r="D41" s="82"/>
      <c r="E41" s="93"/>
      <c r="F41" s="126"/>
      <c r="G41" s="38"/>
    </row>
    <row r="42" spans="1:7" ht="14.25">
      <c r="A42" s="2">
        <v>4510</v>
      </c>
      <c r="B42" s="19" t="s">
        <v>79</v>
      </c>
      <c r="C42" s="72"/>
      <c r="D42" s="82"/>
      <c r="E42" s="93"/>
      <c r="F42" s="126"/>
      <c r="G42" s="38"/>
    </row>
    <row r="43" spans="1:7" ht="14.25">
      <c r="A43" s="2">
        <v>4520</v>
      </c>
      <c r="B43" s="19" t="s">
        <v>80</v>
      </c>
      <c r="C43" s="72"/>
      <c r="D43" s="82"/>
      <c r="E43" s="93"/>
      <c r="F43" s="126"/>
      <c r="G43" s="38"/>
    </row>
    <row r="44" spans="1:7" ht="14.25">
      <c r="A44" s="2">
        <v>4531</v>
      </c>
      <c r="B44" s="19" t="s">
        <v>112</v>
      </c>
      <c r="C44" s="72"/>
      <c r="D44" s="82"/>
      <c r="E44" s="93"/>
      <c r="F44" s="126"/>
      <c r="G44" s="38"/>
    </row>
    <row r="45" spans="1:7" s="11" customFormat="1" ht="14.25">
      <c r="A45" s="10">
        <v>50</v>
      </c>
      <c r="B45" s="14" t="s">
        <v>20</v>
      </c>
      <c r="C45" s="73">
        <f>SUM(C46:C47)</f>
        <v>0</v>
      </c>
      <c r="D45" s="83">
        <f>SUM(D46:D47)</f>
        <v>0</v>
      </c>
      <c r="E45" s="95">
        <f>SUM(E46:E47)</f>
        <v>0</v>
      </c>
      <c r="F45" s="123">
        <f>SUM(F46:F47)</f>
        <v>0</v>
      </c>
      <c r="G45" s="39"/>
    </row>
    <row r="46" spans="1:7" ht="14.25">
      <c r="A46" s="2">
        <v>5000</v>
      </c>
      <c r="B46" s="15" t="s">
        <v>21</v>
      </c>
      <c r="C46" s="72"/>
      <c r="D46" s="82"/>
      <c r="E46" s="93"/>
      <c r="F46" s="126"/>
      <c r="G46" s="38"/>
    </row>
    <row r="47" spans="1:7" ht="14.25">
      <c r="A47" s="2">
        <v>5092</v>
      </c>
      <c r="B47" s="15" t="s">
        <v>108</v>
      </c>
      <c r="C47" s="72"/>
      <c r="D47" s="82"/>
      <c r="E47" s="93"/>
      <c r="F47" s="126"/>
      <c r="G47" s="38"/>
    </row>
    <row r="48" spans="1:7" s="11" customFormat="1" ht="14.25">
      <c r="A48" s="10">
        <v>55</v>
      </c>
      <c r="B48" s="14" t="s">
        <v>22</v>
      </c>
      <c r="C48" s="73">
        <f>SUM(C49:C50)</f>
        <v>0</v>
      </c>
      <c r="D48" s="83">
        <f>SUM(D49:D50)</f>
        <v>0</v>
      </c>
      <c r="E48" s="95">
        <f>SUM(E49:E50)</f>
        <v>0</v>
      </c>
      <c r="F48" s="123">
        <f>SUM(F49:F50)</f>
        <v>0</v>
      </c>
      <c r="G48" s="39"/>
    </row>
    <row r="49" spans="1:7" ht="14.25">
      <c r="A49" s="2">
        <v>5500</v>
      </c>
      <c r="B49" s="15" t="s">
        <v>22</v>
      </c>
      <c r="C49" s="72"/>
      <c r="D49" s="82"/>
      <c r="E49" s="93"/>
      <c r="F49" s="126"/>
      <c r="G49" s="38"/>
    </row>
    <row r="50" spans="1:7" ht="14.25">
      <c r="A50" s="2">
        <v>5990</v>
      </c>
      <c r="B50" s="15" t="s">
        <v>86</v>
      </c>
      <c r="C50" s="72"/>
      <c r="D50" s="82"/>
      <c r="E50" s="93"/>
      <c r="F50" s="126"/>
      <c r="G50" s="38"/>
    </row>
    <row r="51" spans="1:7" s="11" customFormat="1" ht="14.25">
      <c r="A51" s="10">
        <v>62</v>
      </c>
      <c r="B51" s="14" t="s">
        <v>96</v>
      </c>
      <c r="C51" s="73">
        <f>C52</f>
        <v>0</v>
      </c>
      <c r="D51" s="83">
        <f>D52</f>
        <v>0</v>
      </c>
      <c r="E51" s="95">
        <f>E52</f>
        <v>0</v>
      </c>
      <c r="F51" s="123">
        <f>F52</f>
        <v>0</v>
      </c>
      <c r="G51" s="39"/>
    </row>
    <row r="52" spans="1:7" ht="14.25">
      <c r="A52" s="2">
        <v>6250</v>
      </c>
      <c r="B52" s="15" t="s">
        <v>23</v>
      </c>
      <c r="C52" s="72"/>
      <c r="D52" s="82"/>
      <c r="E52" s="93"/>
      <c r="F52" s="126"/>
      <c r="G52" s="38"/>
    </row>
    <row r="53" spans="1:7" s="11" customFormat="1" ht="14.25">
      <c r="A53" s="10">
        <v>63</v>
      </c>
      <c r="B53" s="14" t="s">
        <v>97</v>
      </c>
      <c r="C53" s="73">
        <f>SUM(C54:C58)</f>
        <v>0</v>
      </c>
      <c r="D53" s="83">
        <f>SUM(D54:D58)</f>
        <v>0</v>
      </c>
      <c r="E53" s="95">
        <f>SUM(E54:E58)</f>
        <v>0</v>
      </c>
      <c r="F53" s="123">
        <f>SUM(F54:F58)</f>
        <v>0</v>
      </c>
      <c r="G53" s="39"/>
    </row>
    <row r="54" spans="1:7" ht="14.25">
      <c r="A54" s="2">
        <v>6300</v>
      </c>
      <c r="B54" s="15" t="s">
        <v>24</v>
      </c>
      <c r="C54" s="72"/>
      <c r="D54" s="82"/>
      <c r="E54" s="93"/>
      <c r="F54" s="126"/>
      <c r="G54" s="38"/>
    </row>
    <row r="55" spans="1:7" ht="14.25">
      <c r="A55" s="2">
        <v>6320</v>
      </c>
      <c r="B55" s="15" t="s">
        <v>25</v>
      </c>
      <c r="C55" s="72"/>
      <c r="D55" s="82"/>
      <c r="E55" s="93"/>
      <c r="F55" s="126"/>
      <c r="G55" s="38"/>
    </row>
    <row r="56" spans="1:7" ht="14.25">
      <c r="A56" s="2">
        <v>6340</v>
      </c>
      <c r="B56" s="15" t="s">
        <v>26</v>
      </c>
      <c r="C56" s="72"/>
      <c r="D56" s="82"/>
      <c r="E56" s="93"/>
      <c r="F56" s="126"/>
      <c r="G56" s="38"/>
    </row>
    <row r="57" spans="1:7" ht="14.25">
      <c r="A57" s="2">
        <v>6360</v>
      </c>
      <c r="B57" s="15" t="s">
        <v>120</v>
      </c>
      <c r="C57" s="72"/>
      <c r="D57" s="82"/>
      <c r="E57" s="93"/>
      <c r="F57" s="126"/>
      <c r="G57" s="38"/>
    </row>
    <row r="58" spans="1:7" ht="14.25">
      <c r="A58" s="2">
        <v>6390</v>
      </c>
      <c r="B58" s="15" t="s">
        <v>27</v>
      </c>
      <c r="C58" s="72"/>
      <c r="D58" s="82"/>
      <c r="E58" s="93"/>
      <c r="F58" s="126"/>
      <c r="G58" s="38"/>
    </row>
    <row r="59" spans="1:7" s="11" customFormat="1" ht="14.25">
      <c r="A59" s="10">
        <v>64</v>
      </c>
      <c r="B59" s="14" t="s">
        <v>101</v>
      </c>
      <c r="C59" s="73">
        <f>SUM(C60:C63)</f>
        <v>0</v>
      </c>
      <c r="D59" s="83">
        <f>SUM(D60:D63)</f>
        <v>0</v>
      </c>
      <c r="E59" s="95">
        <f>SUM(E60:E63)</f>
        <v>0</v>
      </c>
      <c r="F59" s="123">
        <f>SUM(F60:F63)</f>
        <v>0</v>
      </c>
      <c r="G59" s="39"/>
    </row>
    <row r="60" spans="1:7" ht="14.25">
      <c r="A60" s="2">
        <v>6400</v>
      </c>
      <c r="B60" s="15" t="s">
        <v>87</v>
      </c>
      <c r="C60" s="72"/>
      <c r="D60" s="82"/>
      <c r="E60" s="93"/>
      <c r="F60" s="126"/>
      <c r="G60" s="38"/>
    </row>
    <row r="61" spans="1:7" ht="14.25">
      <c r="A61" s="2">
        <v>6440</v>
      </c>
      <c r="B61" s="15" t="s">
        <v>28</v>
      </c>
      <c r="C61" s="72"/>
      <c r="D61" s="82"/>
      <c r="E61" s="93"/>
      <c r="F61" s="126"/>
      <c r="G61" s="38"/>
    </row>
    <row r="62" spans="1:7" ht="14.25">
      <c r="A62" s="2">
        <v>6470</v>
      </c>
      <c r="B62" s="15" t="s">
        <v>65</v>
      </c>
      <c r="C62" s="72"/>
      <c r="D62" s="82"/>
      <c r="E62" s="93"/>
      <c r="F62" s="126"/>
      <c r="G62" s="38"/>
    </row>
    <row r="63" spans="1:7" ht="14.25">
      <c r="A63" s="2">
        <v>6490</v>
      </c>
      <c r="B63" s="15" t="s">
        <v>29</v>
      </c>
      <c r="C63" s="72"/>
      <c r="D63" s="82"/>
      <c r="E63" s="93"/>
      <c r="F63" s="126"/>
      <c r="G63" s="38"/>
    </row>
    <row r="64" spans="1:7" s="11" customFormat="1" ht="14.25">
      <c r="A64" s="10">
        <v>65</v>
      </c>
      <c r="B64" s="14" t="s">
        <v>98</v>
      </c>
      <c r="C64" s="73">
        <f>SUM(C65:C71)</f>
        <v>0</v>
      </c>
      <c r="D64" s="83">
        <f>SUM(D65:D71)</f>
        <v>0</v>
      </c>
      <c r="E64" s="95">
        <f>SUM(E65:E71)</f>
        <v>0</v>
      </c>
      <c r="F64" s="123">
        <f>SUM(F65:F71)</f>
        <v>0</v>
      </c>
      <c r="G64" s="39"/>
    </row>
    <row r="65" spans="1:7" ht="14.25">
      <c r="A65" s="2">
        <v>6520</v>
      </c>
      <c r="B65" s="15" t="s">
        <v>30</v>
      </c>
      <c r="C65" s="72"/>
      <c r="D65" s="82"/>
      <c r="E65" s="93"/>
      <c r="F65" s="126"/>
      <c r="G65" s="38"/>
    </row>
    <row r="66" spans="1:7" ht="14.25">
      <c r="A66" s="2">
        <v>6550</v>
      </c>
      <c r="B66" s="15" t="s">
        <v>31</v>
      </c>
      <c r="C66" s="72"/>
      <c r="D66" s="82"/>
      <c r="E66" s="93"/>
      <c r="F66" s="126"/>
      <c r="G66" s="38"/>
    </row>
    <row r="67" spans="1:7" ht="14.25">
      <c r="A67" s="2">
        <v>6551</v>
      </c>
      <c r="B67" s="15" t="s">
        <v>111</v>
      </c>
      <c r="C67" s="72"/>
      <c r="D67" s="82"/>
      <c r="E67" s="93"/>
      <c r="F67" s="126"/>
      <c r="G67" s="38"/>
    </row>
    <row r="68" spans="1:7" ht="14.25">
      <c r="A68" s="2">
        <v>6552</v>
      </c>
      <c r="B68" s="19" t="s">
        <v>81</v>
      </c>
      <c r="C68" s="72"/>
      <c r="D68" s="82"/>
      <c r="E68" s="93"/>
      <c r="F68" s="126"/>
      <c r="G68" s="38"/>
    </row>
    <row r="69" spans="1:7" ht="14.25">
      <c r="A69" s="2">
        <v>6560</v>
      </c>
      <c r="B69" s="15" t="s">
        <v>32</v>
      </c>
      <c r="C69" s="72"/>
      <c r="D69" s="82"/>
      <c r="E69" s="93"/>
      <c r="F69" s="126"/>
      <c r="G69" s="38"/>
    </row>
    <row r="70" spans="1:7" ht="14.25">
      <c r="A70" s="2">
        <v>6561</v>
      </c>
      <c r="B70" s="15" t="s">
        <v>67</v>
      </c>
      <c r="C70" s="72"/>
      <c r="D70" s="82"/>
      <c r="E70" s="93"/>
      <c r="F70" s="126"/>
      <c r="G70" s="38"/>
    </row>
    <row r="71" spans="1:7" s="11" customFormat="1" ht="14.25">
      <c r="A71" s="2">
        <v>6570</v>
      </c>
      <c r="B71" s="15" t="s">
        <v>63</v>
      </c>
      <c r="C71" s="72"/>
      <c r="D71" s="82"/>
      <c r="E71" s="93"/>
      <c r="F71" s="126"/>
      <c r="G71" s="39"/>
    </row>
    <row r="72" spans="1:7" ht="14.25">
      <c r="A72" s="10">
        <v>66</v>
      </c>
      <c r="B72" s="14" t="s">
        <v>33</v>
      </c>
      <c r="C72" s="73">
        <f>C73+C74+C75</f>
        <v>0</v>
      </c>
      <c r="D72" s="83">
        <f>D73+D74+D75</f>
        <v>0</v>
      </c>
      <c r="E72" s="95">
        <f>E73+E74+E75</f>
        <v>0</v>
      </c>
      <c r="F72" s="123">
        <f>F73+F74+F75</f>
        <v>0</v>
      </c>
      <c r="G72" s="38"/>
    </row>
    <row r="73" spans="1:7" ht="14.25">
      <c r="A73" s="2">
        <v>6600</v>
      </c>
      <c r="B73" s="15" t="s">
        <v>34</v>
      </c>
      <c r="C73" s="72"/>
      <c r="D73" s="82"/>
      <c r="E73" s="93"/>
      <c r="F73" s="126"/>
      <c r="G73" s="38"/>
    </row>
    <row r="74" spans="1:7" ht="14.25">
      <c r="A74" s="2">
        <v>6620</v>
      </c>
      <c r="B74" s="15" t="s">
        <v>35</v>
      </c>
      <c r="C74" s="72"/>
      <c r="D74" s="82"/>
      <c r="E74" s="93"/>
      <c r="F74" s="126"/>
      <c r="G74" s="38"/>
    </row>
    <row r="75" spans="1:7" s="11" customFormat="1" ht="14.25">
      <c r="A75" s="2">
        <v>6640</v>
      </c>
      <c r="B75" s="19" t="s">
        <v>82</v>
      </c>
      <c r="C75" s="72"/>
      <c r="D75" s="82"/>
      <c r="E75" s="93"/>
      <c r="F75" s="126"/>
      <c r="G75" s="41"/>
    </row>
    <row r="76" spans="1:7" ht="14.25">
      <c r="A76" s="10">
        <v>67</v>
      </c>
      <c r="B76" s="14" t="s">
        <v>99</v>
      </c>
      <c r="C76" s="73">
        <f>C77</f>
        <v>0</v>
      </c>
      <c r="D76" s="83">
        <f>D77</f>
        <v>0</v>
      </c>
      <c r="E76" s="95">
        <f>E77</f>
        <v>0</v>
      </c>
      <c r="F76" s="123">
        <f>F77</f>
        <v>0</v>
      </c>
      <c r="G76" s="38"/>
    </row>
    <row r="77" spans="1:7" ht="14.25">
      <c r="A77" s="2">
        <v>6705</v>
      </c>
      <c r="B77" s="15" t="s">
        <v>36</v>
      </c>
      <c r="C77" s="72"/>
      <c r="D77" s="82"/>
      <c r="E77" s="93"/>
      <c r="F77" s="126"/>
      <c r="G77" s="38"/>
    </row>
    <row r="78" spans="1:7" ht="14.25">
      <c r="A78" s="10">
        <v>68</v>
      </c>
      <c r="B78" s="14" t="s">
        <v>100</v>
      </c>
      <c r="C78" s="73">
        <f>C79+C80+C81+C82</f>
        <v>0</v>
      </c>
      <c r="D78" s="83">
        <f>D79+D80+D81+D82</f>
        <v>0</v>
      </c>
      <c r="E78" s="95">
        <f>E79+E80+E81+E82</f>
        <v>0</v>
      </c>
      <c r="F78" s="123">
        <f>F79+F80+F81+F82</f>
        <v>0</v>
      </c>
      <c r="G78" s="38"/>
    </row>
    <row r="79" spans="1:7" ht="14.25">
      <c r="A79" s="2">
        <v>6800</v>
      </c>
      <c r="B79" s="15" t="s">
        <v>37</v>
      </c>
      <c r="C79" s="72"/>
      <c r="D79" s="82"/>
      <c r="E79" s="93"/>
      <c r="F79" s="126"/>
      <c r="G79" s="38"/>
    </row>
    <row r="80" spans="1:7" ht="14.25">
      <c r="A80" s="2">
        <v>6820</v>
      </c>
      <c r="B80" s="19" t="s">
        <v>83</v>
      </c>
      <c r="C80" s="72"/>
      <c r="D80" s="82"/>
      <c r="E80" s="93"/>
      <c r="F80" s="126"/>
      <c r="G80" s="38"/>
    </row>
    <row r="81" spans="1:7" ht="14.25">
      <c r="A81" s="2">
        <v>6840</v>
      </c>
      <c r="B81" s="17" t="s">
        <v>114</v>
      </c>
      <c r="C81" s="72"/>
      <c r="D81" s="82"/>
      <c r="E81" s="93"/>
      <c r="F81" s="126"/>
      <c r="G81" s="38"/>
    </row>
    <row r="82" spans="1:7" s="11" customFormat="1" ht="14.25">
      <c r="A82" s="2">
        <v>6860</v>
      </c>
      <c r="B82" s="15" t="s">
        <v>38</v>
      </c>
      <c r="C82" s="72"/>
      <c r="D82" s="82"/>
      <c r="E82" s="93"/>
      <c r="F82" s="126"/>
      <c r="G82" s="39"/>
    </row>
    <row r="83" spans="1:7" s="11" customFormat="1" ht="14.25">
      <c r="A83" s="10">
        <v>69</v>
      </c>
      <c r="B83" s="14" t="s">
        <v>39</v>
      </c>
      <c r="C83" s="73">
        <f>SUM(C84:C87)</f>
        <v>0</v>
      </c>
      <c r="D83" s="83">
        <f>SUM(D84:D87)</f>
        <v>0</v>
      </c>
      <c r="E83" s="95">
        <f>SUM(E84:E87)</f>
        <v>0</v>
      </c>
      <c r="F83" s="123">
        <f>SUM(F84:F87)</f>
        <v>0</v>
      </c>
      <c r="G83" s="39"/>
    </row>
    <row r="84" spans="1:7" s="11" customFormat="1" ht="14.25">
      <c r="A84" s="13">
        <v>6900</v>
      </c>
      <c r="B84" s="20" t="s">
        <v>113</v>
      </c>
      <c r="C84" s="73"/>
      <c r="D84" s="83"/>
      <c r="E84" s="95"/>
      <c r="F84" s="123"/>
      <c r="G84" s="39"/>
    </row>
    <row r="85" spans="1:7" ht="14.25">
      <c r="A85" s="13">
        <v>6907</v>
      </c>
      <c r="B85" s="20" t="s">
        <v>110</v>
      </c>
      <c r="C85" s="99"/>
      <c r="D85" s="88"/>
      <c r="E85" s="100"/>
      <c r="F85" s="127"/>
      <c r="G85" s="38"/>
    </row>
    <row r="86" spans="1:7" ht="14.25">
      <c r="A86" s="4">
        <v>6910</v>
      </c>
      <c r="B86" s="19" t="s">
        <v>39</v>
      </c>
      <c r="C86" s="78"/>
      <c r="D86" s="82"/>
      <c r="E86" s="93"/>
      <c r="F86" s="126"/>
      <c r="G86" s="38"/>
    </row>
    <row r="87" spans="1:7" s="11" customFormat="1" ht="14.25">
      <c r="A87" s="2">
        <v>6940</v>
      </c>
      <c r="B87" s="15" t="s">
        <v>40</v>
      </c>
      <c r="C87" s="72"/>
      <c r="D87" s="89"/>
      <c r="E87" s="101"/>
      <c r="F87" s="128"/>
      <c r="G87" s="39"/>
    </row>
    <row r="88" spans="1:7" ht="14.25">
      <c r="A88" s="10">
        <v>71</v>
      </c>
      <c r="B88" s="14" t="s">
        <v>41</v>
      </c>
      <c r="C88" s="73">
        <f>SUM(C89:C94)</f>
        <v>0</v>
      </c>
      <c r="D88" s="83">
        <f>SUM(D89:D94)</f>
        <v>0</v>
      </c>
      <c r="E88" s="95">
        <f>SUM(E89:E94)</f>
        <v>0</v>
      </c>
      <c r="F88" s="123">
        <f>SUM(F89:F94)</f>
        <v>0</v>
      </c>
      <c r="G88" s="38"/>
    </row>
    <row r="89" spans="1:7" ht="14.25">
      <c r="A89" s="2">
        <v>7100</v>
      </c>
      <c r="B89" s="15" t="s">
        <v>42</v>
      </c>
      <c r="C89" s="72"/>
      <c r="D89" s="82"/>
      <c r="E89" s="93"/>
      <c r="F89" s="126"/>
      <c r="G89" s="38"/>
    </row>
    <row r="90" spans="1:7" ht="14.25">
      <c r="A90" s="2">
        <v>7140</v>
      </c>
      <c r="B90" s="15" t="s">
        <v>43</v>
      </c>
      <c r="C90" s="72"/>
      <c r="D90" s="82"/>
      <c r="E90" s="93"/>
      <c r="F90" s="126"/>
      <c r="G90" s="38"/>
    </row>
    <row r="91" spans="1:7" ht="14.25">
      <c r="A91" s="2">
        <v>7141</v>
      </c>
      <c r="B91" s="19" t="s">
        <v>84</v>
      </c>
      <c r="C91" s="72"/>
      <c r="D91" s="82"/>
      <c r="E91" s="93"/>
      <c r="F91" s="126"/>
      <c r="G91" s="38"/>
    </row>
    <row r="92" spans="1:7" ht="14.25">
      <c r="A92" s="2">
        <v>7145</v>
      </c>
      <c r="B92" s="19" t="s">
        <v>116</v>
      </c>
      <c r="C92" s="72"/>
      <c r="D92" s="82"/>
      <c r="E92" s="93"/>
      <c r="F92" s="126"/>
      <c r="G92" s="38"/>
    </row>
    <row r="93" spans="1:7" ht="14.25">
      <c r="A93" s="2">
        <v>7150</v>
      </c>
      <c r="B93" s="19" t="s">
        <v>107</v>
      </c>
      <c r="C93" s="72"/>
      <c r="D93" s="82"/>
      <c r="E93" s="93"/>
      <c r="F93" s="126"/>
      <c r="G93" s="38"/>
    </row>
    <row r="94" spans="1:7" s="11" customFormat="1" ht="14.25">
      <c r="A94" s="2">
        <v>7190</v>
      </c>
      <c r="B94" s="15" t="s">
        <v>66</v>
      </c>
      <c r="C94" s="72"/>
      <c r="D94" s="82"/>
      <c r="E94" s="93"/>
      <c r="F94" s="126"/>
      <c r="G94" s="39"/>
    </row>
    <row r="95" spans="1:7" ht="14.25">
      <c r="A95" s="10">
        <v>73</v>
      </c>
      <c r="B95" s="14" t="s">
        <v>102</v>
      </c>
      <c r="C95" s="73">
        <f>C96+C97+C98</f>
        <v>0</v>
      </c>
      <c r="D95" s="83">
        <f>D96+D97+D98</f>
        <v>0</v>
      </c>
      <c r="E95" s="95">
        <f>E96+E97+E98</f>
        <v>0</v>
      </c>
      <c r="F95" s="123">
        <f>F96+F97+F98</f>
        <v>0</v>
      </c>
      <c r="G95" s="38"/>
    </row>
    <row r="96" spans="1:7" ht="14.25">
      <c r="A96" s="2">
        <v>7300</v>
      </c>
      <c r="B96" s="15" t="s">
        <v>45</v>
      </c>
      <c r="C96" s="72"/>
      <c r="D96" s="82"/>
      <c r="E96" s="93"/>
      <c r="F96" s="126"/>
      <c r="G96" s="38"/>
    </row>
    <row r="97" spans="1:7" ht="14.25">
      <c r="A97" s="2">
        <v>7320</v>
      </c>
      <c r="B97" s="15" t="s">
        <v>44</v>
      </c>
      <c r="C97" s="72"/>
      <c r="D97" s="82"/>
      <c r="E97" s="93"/>
      <c r="F97" s="126"/>
      <c r="G97" s="38"/>
    </row>
    <row r="98" spans="1:7" s="11" customFormat="1" ht="14.25">
      <c r="A98" s="2">
        <v>7390</v>
      </c>
      <c r="B98" s="15" t="s">
        <v>68</v>
      </c>
      <c r="C98" s="72"/>
      <c r="D98" s="82"/>
      <c r="E98" s="93"/>
      <c r="F98" s="126"/>
      <c r="G98" s="39"/>
    </row>
    <row r="99" spans="1:7" ht="14.25">
      <c r="A99" s="10">
        <v>74</v>
      </c>
      <c r="B99" s="14" t="s">
        <v>46</v>
      </c>
      <c r="C99" s="73">
        <f>SUM(C100:C101)</f>
        <v>0</v>
      </c>
      <c r="D99" s="83">
        <f>SUM(D100:D101)</f>
        <v>0</v>
      </c>
      <c r="E99" s="95">
        <f>SUM(E100:E101)</f>
        <v>0</v>
      </c>
      <c r="F99" s="123">
        <f>SUM(F100:F101)</f>
        <v>0</v>
      </c>
      <c r="G99" s="38"/>
    </row>
    <row r="100" spans="1:7" ht="14.25">
      <c r="A100" s="2">
        <v>7400</v>
      </c>
      <c r="B100" s="15" t="s">
        <v>47</v>
      </c>
      <c r="C100" s="72"/>
      <c r="D100" s="82"/>
      <c r="E100" s="93"/>
      <c r="F100" s="126"/>
      <c r="G100" s="38"/>
    </row>
    <row r="101" spans="1:7" s="11" customFormat="1" ht="14.25">
      <c r="A101" s="2">
        <v>7430</v>
      </c>
      <c r="B101" s="15" t="s">
        <v>78</v>
      </c>
      <c r="C101" s="72"/>
      <c r="D101" s="82"/>
      <c r="E101" s="93"/>
      <c r="F101" s="126"/>
      <c r="G101" s="39"/>
    </row>
    <row r="102" spans="1:7" ht="14.25">
      <c r="A102" s="10">
        <v>75</v>
      </c>
      <c r="B102" s="14" t="s">
        <v>48</v>
      </c>
      <c r="C102" s="73">
        <f>C103</f>
        <v>0</v>
      </c>
      <c r="D102" s="83">
        <f>D103</f>
        <v>0</v>
      </c>
      <c r="E102" s="95">
        <f>E103</f>
        <v>0</v>
      </c>
      <c r="F102" s="123">
        <f>F103</f>
        <v>0</v>
      </c>
      <c r="G102" s="38"/>
    </row>
    <row r="103" spans="1:7" s="11" customFormat="1" ht="14.25">
      <c r="A103" s="2">
        <v>7500</v>
      </c>
      <c r="B103" s="15" t="s">
        <v>48</v>
      </c>
      <c r="C103" s="72"/>
      <c r="D103" s="82"/>
      <c r="E103" s="93"/>
      <c r="F103" s="126"/>
      <c r="G103" s="39"/>
    </row>
    <row r="104" spans="1:7" ht="14.25">
      <c r="A104" s="10">
        <v>77</v>
      </c>
      <c r="B104" s="14" t="s">
        <v>49</v>
      </c>
      <c r="C104" s="73">
        <f>SUM(C105:C109)</f>
        <v>0</v>
      </c>
      <c r="D104" s="83">
        <f>SUM(D105:D109)</f>
        <v>0</v>
      </c>
      <c r="E104" s="95">
        <f>SUM(E105:E109)</f>
        <v>0</v>
      </c>
      <c r="F104" s="123">
        <f>SUM(F105:F109)</f>
        <v>0</v>
      </c>
      <c r="G104" s="38"/>
    </row>
    <row r="105" spans="1:7" ht="14.25">
      <c r="A105" s="2">
        <v>7710</v>
      </c>
      <c r="B105" s="15" t="s">
        <v>50</v>
      </c>
      <c r="C105" s="72"/>
      <c r="D105" s="82"/>
      <c r="E105" s="93"/>
      <c r="F105" s="126"/>
      <c r="G105" s="38"/>
    </row>
    <row r="106" spans="1:7" ht="14.25">
      <c r="A106" s="2">
        <v>7770</v>
      </c>
      <c r="B106" s="15" t="s">
        <v>51</v>
      </c>
      <c r="C106" s="72"/>
      <c r="D106" s="82"/>
      <c r="E106" s="93"/>
      <c r="F106" s="126"/>
      <c r="G106" s="38"/>
    </row>
    <row r="107" spans="1:7" ht="14.25">
      <c r="A107" s="2">
        <v>7790</v>
      </c>
      <c r="B107" s="15" t="s">
        <v>52</v>
      </c>
      <c r="C107" s="72"/>
      <c r="D107" s="82"/>
      <c r="E107" s="93"/>
      <c r="F107" s="126"/>
      <c r="G107" s="38"/>
    </row>
    <row r="108" spans="1:7" ht="14.25">
      <c r="A108" s="2">
        <v>7791</v>
      </c>
      <c r="B108" s="15" t="s">
        <v>53</v>
      </c>
      <c r="C108" s="72"/>
      <c r="D108" s="82"/>
      <c r="E108" s="93"/>
      <c r="F108" s="126"/>
      <c r="G108" s="38"/>
    </row>
    <row r="109" spans="1:7" ht="14.25">
      <c r="A109" s="2">
        <v>7830</v>
      </c>
      <c r="B109" s="15" t="s">
        <v>88</v>
      </c>
      <c r="C109" s="72"/>
      <c r="D109" s="82"/>
      <c r="E109" s="93"/>
      <c r="F109" s="126"/>
      <c r="G109" s="38"/>
    </row>
    <row r="110" spans="1:7" ht="15" thickBot="1">
      <c r="A110" s="52"/>
      <c r="B110" s="56" t="s">
        <v>72</v>
      </c>
      <c r="C110" s="76">
        <f>C33+C40+C45+C48+C51+C53+C59+C64+C72+C76+C78+C83+C88+C95+C99+C102+C104</f>
        <v>0</v>
      </c>
      <c r="D110" s="86">
        <f>D33+D40+D45+D48+D51+D53+D59+D64+D72+D76+D78+D83+D88+D95+D99+D102+D104</f>
        <v>0</v>
      </c>
      <c r="E110" s="97">
        <f>E33+E40+E45+E48+E51+E53+E59+E64+E72+E76+E78+E83+E88+E95+E99+E102+E104</f>
        <v>0</v>
      </c>
      <c r="F110" s="124">
        <f>F33+F40+F45+F48+F51+F53+F59+F64+F72+F76+F78+F83+F88+F95+F99+F102+F104</f>
        <v>0</v>
      </c>
      <c r="G110" s="55"/>
    </row>
    <row r="111" spans="1:7" s="5" customFormat="1" ht="15" thickTop="1">
      <c r="A111" s="47"/>
      <c r="B111" s="50"/>
      <c r="C111" s="77"/>
      <c r="D111" s="114"/>
      <c r="E111" s="98"/>
      <c r="F111" s="120"/>
      <c r="G111" s="58"/>
    </row>
    <row r="112" spans="1:7" ht="14.25">
      <c r="A112" s="1">
        <v>80</v>
      </c>
      <c r="B112" s="16" t="s">
        <v>54</v>
      </c>
      <c r="C112" s="74">
        <f>SUM(C113:C114)</f>
        <v>0</v>
      </c>
      <c r="D112" s="85">
        <f>SUM(D113:D114)</f>
        <v>0</v>
      </c>
      <c r="E112" s="96">
        <f>SUM(E113:E114)</f>
        <v>0</v>
      </c>
      <c r="F112" s="122">
        <f>SUM(F113:F114)</f>
        <v>0</v>
      </c>
      <c r="G112" s="38"/>
    </row>
    <row r="113" spans="1:7" ht="14.25">
      <c r="A113" s="2">
        <v>8050</v>
      </c>
      <c r="B113" s="15" t="s">
        <v>55</v>
      </c>
      <c r="C113" s="72"/>
      <c r="D113" s="82"/>
      <c r="E113" s="93"/>
      <c r="F113" s="126"/>
      <c r="G113" s="38"/>
    </row>
    <row r="114" spans="1:7" ht="14.25">
      <c r="A114" s="2">
        <v>8070</v>
      </c>
      <c r="B114" s="15" t="s">
        <v>56</v>
      </c>
      <c r="C114" s="72"/>
      <c r="D114" s="82"/>
      <c r="E114" s="93"/>
      <c r="F114" s="126"/>
      <c r="G114" s="38"/>
    </row>
    <row r="115" spans="1:7" s="5" customFormat="1" ht="14.25">
      <c r="A115" s="2"/>
      <c r="B115" s="16" t="s">
        <v>73</v>
      </c>
      <c r="C115" s="72">
        <f>SUM(C113:C114)</f>
        <v>0</v>
      </c>
      <c r="D115" s="82">
        <f>SUM(D113:D114)</f>
        <v>0</v>
      </c>
      <c r="E115" s="93">
        <f>SUM(E113:E114)</f>
        <v>0</v>
      </c>
      <c r="F115" s="126">
        <f>SUM(F113:F114)</f>
        <v>0</v>
      </c>
      <c r="G115" s="40"/>
    </row>
    <row r="116" spans="1:7" ht="14.25">
      <c r="A116" s="1">
        <v>81</v>
      </c>
      <c r="B116" s="16" t="s">
        <v>57</v>
      </c>
      <c r="C116" s="74">
        <f>SUM(C117:C118)</f>
        <v>80057</v>
      </c>
      <c r="D116" s="85">
        <f>SUM(D117:D118)</f>
        <v>0</v>
      </c>
      <c r="E116" s="96">
        <f>SUM(E117:E118)</f>
        <v>33000</v>
      </c>
      <c r="F116" s="122">
        <f>SUM(F117:F118)</f>
        <v>0</v>
      </c>
      <c r="G116" s="38"/>
    </row>
    <row r="117" spans="1:7" ht="14.25">
      <c r="A117" s="2">
        <v>8150</v>
      </c>
      <c r="B117" s="15" t="s">
        <v>58</v>
      </c>
      <c r="C117" s="102">
        <v>80057</v>
      </c>
      <c r="D117" s="82"/>
      <c r="E117" s="93">
        <v>33000</v>
      </c>
      <c r="F117" s="126"/>
      <c r="G117" s="38"/>
    </row>
    <row r="118" spans="1:7" ht="14.25">
      <c r="A118" s="2">
        <v>8170</v>
      </c>
      <c r="B118" s="15" t="s">
        <v>59</v>
      </c>
      <c r="C118" s="102"/>
      <c r="D118" s="82"/>
      <c r="E118" s="93"/>
      <c r="F118" s="126"/>
      <c r="G118" s="38"/>
    </row>
    <row r="119" spans="1:7" ht="14.25">
      <c r="A119" s="2"/>
      <c r="B119" s="16" t="s">
        <v>74</v>
      </c>
      <c r="C119" s="102">
        <f>SUM(C117:C118)</f>
        <v>80057</v>
      </c>
      <c r="D119" s="82">
        <f>SUM(D117:D118)</f>
        <v>0</v>
      </c>
      <c r="E119" s="93">
        <f>SUM(E117:E118)</f>
        <v>33000</v>
      </c>
      <c r="F119" s="126">
        <f>SUM(F117:F118)</f>
        <v>0</v>
      </c>
      <c r="G119" s="38"/>
    </row>
    <row r="120" spans="1:7" ht="14.25">
      <c r="A120" s="3"/>
      <c r="B120" s="3"/>
      <c r="C120" s="102"/>
      <c r="D120" s="82"/>
      <c r="E120" s="93"/>
      <c r="F120" s="126"/>
      <c r="G120" s="38"/>
    </row>
    <row r="121" spans="1:7" ht="15" thickBot="1">
      <c r="A121" s="53"/>
      <c r="B121" s="56" t="s">
        <v>75</v>
      </c>
      <c r="C121" s="76">
        <f>SUM(C31-C110+C115-C119)</f>
        <v>-80057</v>
      </c>
      <c r="D121" s="86">
        <f>SUM(D31-D110+D115-D119)</f>
        <v>0</v>
      </c>
      <c r="E121" s="97">
        <f>SUM(E31-E110+E115-E119)</f>
        <v>-33000</v>
      </c>
      <c r="F121" s="124">
        <f>SUM(F31-F110+F115-F119)</f>
        <v>0</v>
      </c>
      <c r="G121" s="55"/>
    </row>
    <row r="122" ht="15" thickTop="1"/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4" r:id="rId1"/>
  <headerFooter>
    <oddHeader>&amp;C&amp;"-,Fet"&amp;14BUDSJETT RINDAL IL 2021</oddHeader>
    <oddFooter xml:space="preserve">&amp;CSide &amp;P av &amp;N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zoomScalePageLayoutView="0" workbookViewId="0" topLeftCell="A1">
      <pane xSplit="2" ySplit="1" topLeftCell="C2" activePane="bottomRight" state="frozen"/>
      <selection pane="topLeft" activeCell="F6" sqref="F6"/>
      <selection pane="topRight" activeCell="F6" sqref="F6"/>
      <selection pane="bottomLeft" activeCell="F6" sqref="F6"/>
      <selection pane="bottomRight" activeCell="C2" sqref="C2"/>
    </sheetView>
  </sheetViews>
  <sheetFormatPr defaultColWidth="11.421875" defaultRowHeight="15"/>
  <cols>
    <col min="1" max="1" width="5.00390625" style="0" customWidth="1"/>
    <col min="2" max="2" width="36.140625" style="0" customWidth="1"/>
    <col min="3" max="3" width="14.421875" style="69" customWidth="1"/>
    <col min="4" max="4" width="14.421875" style="12" customWidth="1"/>
    <col min="5" max="5" width="14.421875" style="69" customWidth="1"/>
    <col min="6" max="6" width="14.421875" style="32" customWidth="1"/>
    <col min="7" max="7" width="39.57421875" style="66" customWidth="1"/>
    <col min="8" max="13" width="11.421875" style="0" customWidth="1"/>
  </cols>
  <sheetData>
    <row r="1" spans="1:7" ht="26.25" thickBot="1">
      <c r="A1" s="35" t="s">
        <v>201</v>
      </c>
      <c r="B1" s="37"/>
      <c r="C1" s="132" t="s">
        <v>122</v>
      </c>
      <c r="D1" s="80" t="s">
        <v>193</v>
      </c>
      <c r="E1" s="145" t="s">
        <v>124</v>
      </c>
      <c r="F1" s="91" t="s">
        <v>192</v>
      </c>
      <c r="G1" s="60" t="s">
        <v>115</v>
      </c>
    </row>
    <row r="2" spans="1:7" s="11" customFormat="1" ht="14.25">
      <c r="A2" s="22">
        <v>30</v>
      </c>
      <c r="B2" s="23" t="s">
        <v>0</v>
      </c>
      <c r="C2" s="71">
        <f>SUM(C3:C8)</f>
        <v>9000</v>
      </c>
      <c r="D2" s="81">
        <f>SUM(D3:D8)</f>
        <v>9000</v>
      </c>
      <c r="E2" s="71">
        <f>SUM(E3:E8)</f>
        <v>10500</v>
      </c>
      <c r="F2" s="26">
        <f>SUM(F3:F8)</f>
        <v>10500</v>
      </c>
      <c r="G2" s="59"/>
    </row>
    <row r="3" spans="1:7" ht="14.25">
      <c r="A3" s="2">
        <v>3000</v>
      </c>
      <c r="B3" s="15" t="s">
        <v>1</v>
      </c>
      <c r="C3" s="101"/>
      <c r="D3" s="116"/>
      <c r="E3" s="101"/>
      <c r="F3" s="121"/>
      <c r="G3" s="65"/>
    </row>
    <row r="4" spans="1:7" ht="14.25">
      <c r="A4" s="2">
        <v>3001</v>
      </c>
      <c r="B4" s="15" t="s">
        <v>8</v>
      </c>
      <c r="C4" s="101"/>
      <c r="D4" s="116"/>
      <c r="E4" s="101"/>
      <c r="F4" s="121"/>
      <c r="G4" s="65"/>
    </row>
    <row r="5" spans="1:7" ht="14.25">
      <c r="A5" s="2">
        <v>3002</v>
      </c>
      <c r="B5" s="15" t="s">
        <v>60</v>
      </c>
      <c r="C5" s="101"/>
      <c r="D5" s="116"/>
      <c r="E5" s="101"/>
      <c r="F5" s="121"/>
      <c r="G5" s="65"/>
    </row>
    <row r="6" spans="1:7" ht="14.25">
      <c r="A6" s="2">
        <v>3020</v>
      </c>
      <c r="B6" s="15" t="s">
        <v>2</v>
      </c>
      <c r="C6" s="101">
        <v>9000</v>
      </c>
      <c r="D6" s="116">
        <v>9000</v>
      </c>
      <c r="E6" s="101">
        <v>10500</v>
      </c>
      <c r="F6" s="121">
        <v>10500</v>
      </c>
      <c r="G6" s="66" t="s">
        <v>142</v>
      </c>
    </row>
    <row r="7" spans="1:6" ht="14.25">
      <c r="A7" s="2">
        <v>3030</v>
      </c>
      <c r="B7" s="15" t="s">
        <v>77</v>
      </c>
      <c r="C7" s="101"/>
      <c r="D7" s="116"/>
      <c r="E7" s="101"/>
      <c r="F7" s="121"/>
    </row>
    <row r="8" spans="1:6" ht="14.25">
      <c r="A8" s="2">
        <v>3063</v>
      </c>
      <c r="B8" s="15" t="s">
        <v>85</v>
      </c>
      <c r="C8" s="101"/>
      <c r="D8" s="116"/>
      <c r="E8" s="101"/>
      <c r="F8" s="121"/>
    </row>
    <row r="9" spans="1:6" s="11" customFormat="1" ht="14.25">
      <c r="A9" s="10">
        <v>32</v>
      </c>
      <c r="B9" s="14" t="s">
        <v>3</v>
      </c>
      <c r="C9" s="73">
        <f>SUM(C10:C15)</f>
        <v>61009</v>
      </c>
      <c r="D9" s="83">
        <f>SUM(D10:D15)</f>
        <v>41070</v>
      </c>
      <c r="E9" s="73">
        <f>SUM(E10:E15)</f>
        <v>45000</v>
      </c>
      <c r="F9" s="28">
        <f>SUM(F10:F15)</f>
        <v>47000</v>
      </c>
    </row>
    <row r="10" spans="1:7" ht="14.25">
      <c r="A10" s="2">
        <v>3202</v>
      </c>
      <c r="B10" s="15" t="s">
        <v>6</v>
      </c>
      <c r="C10" s="101">
        <v>31940</v>
      </c>
      <c r="D10" s="116">
        <v>32610</v>
      </c>
      <c r="E10" s="101">
        <v>25000</v>
      </c>
      <c r="F10" s="121">
        <v>27000</v>
      </c>
      <c r="G10" s="66" t="s">
        <v>143</v>
      </c>
    </row>
    <row r="11" spans="1:6" ht="14.25">
      <c r="A11" s="2">
        <v>3203</v>
      </c>
      <c r="B11" s="15" t="s">
        <v>7</v>
      </c>
      <c r="C11" s="101"/>
      <c r="D11" s="116"/>
      <c r="E11" s="101"/>
      <c r="F11" s="121"/>
    </row>
    <row r="12" spans="1:6" ht="14.25">
      <c r="A12" s="2">
        <v>3204</v>
      </c>
      <c r="B12" s="15" t="s">
        <v>9</v>
      </c>
      <c r="C12" s="101"/>
      <c r="D12" s="116"/>
      <c r="E12" s="101"/>
      <c r="F12" s="121"/>
    </row>
    <row r="13" spans="1:6" ht="14.25">
      <c r="A13" s="2">
        <v>3205</v>
      </c>
      <c r="B13" s="15" t="s">
        <v>10</v>
      </c>
      <c r="C13" s="101"/>
      <c r="D13" s="116"/>
      <c r="E13" s="101"/>
      <c r="F13" s="121"/>
    </row>
    <row r="14" spans="1:7" ht="14.25">
      <c r="A14" s="2">
        <v>3209</v>
      </c>
      <c r="B14" s="15" t="s">
        <v>69</v>
      </c>
      <c r="C14" s="150">
        <v>16854</v>
      </c>
      <c r="D14" s="106">
        <v>8460</v>
      </c>
      <c r="E14" s="101">
        <v>10000</v>
      </c>
      <c r="F14" s="121">
        <v>10000</v>
      </c>
      <c r="G14" s="66" t="s">
        <v>144</v>
      </c>
    </row>
    <row r="15" spans="1:7" ht="14.25">
      <c r="A15" s="2">
        <v>3210</v>
      </c>
      <c r="B15" s="15" t="s">
        <v>11</v>
      </c>
      <c r="C15" s="101">
        <v>12215</v>
      </c>
      <c r="D15" s="116"/>
      <c r="E15" s="101">
        <v>10000</v>
      </c>
      <c r="F15" s="121">
        <v>10000</v>
      </c>
      <c r="G15" s="66" t="s">
        <v>145</v>
      </c>
    </row>
    <row r="16" spans="1:6" s="11" customFormat="1" ht="14.25">
      <c r="A16" s="10">
        <v>34</v>
      </c>
      <c r="B16" s="14" t="s">
        <v>12</v>
      </c>
      <c r="C16" s="137">
        <f>C17</f>
        <v>0</v>
      </c>
      <c r="D16" s="85">
        <f>D17</f>
        <v>5460</v>
      </c>
      <c r="E16" s="137">
        <f>E17</f>
        <v>0</v>
      </c>
      <c r="F16" s="29">
        <f>F17</f>
        <v>0</v>
      </c>
    </row>
    <row r="17" spans="1:6" ht="14.25">
      <c r="A17" s="2">
        <v>3410</v>
      </c>
      <c r="B17" s="15" t="s">
        <v>13</v>
      </c>
      <c r="C17" s="101"/>
      <c r="D17" s="116">
        <v>5460</v>
      </c>
      <c r="E17" s="101"/>
      <c r="F17" s="121"/>
    </row>
    <row r="18" spans="1:6" s="5" customFormat="1" ht="14.25">
      <c r="A18" s="10">
        <v>36</v>
      </c>
      <c r="B18" s="14" t="s">
        <v>104</v>
      </c>
      <c r="C18" s="96"/>
      <c r="D18" s="111"/>
      <c r="E18" s="96"/>
      <c r="F18" s="122"/>
    </row>
    <row r="19" spans="1:6" ht="14.25">
      <c r="A19" s="2">
        <v>3600</v>
      </c>
      <c r="B19" s="15" t="s">
        <v>105</v>
      </c>
      <c r="C19" s="101"/>
      <c r="D19" s="116"/>
      <c r="E19" s="101"/>
      <c r="F19" s="121"/>
    </row>
    <row r="20" spans="1:6" ht="14.25">
      <c r="A20" s="2">
        <v>3601</v>
      </c>
      <c r="B20" s="15" t="s">
        <v>106</v>
      </c>
      <c r="C20" s="101"/>
      <c r="D20" s="116"/>
      <c r="E20" s="101"/>
      <c r="F20" s="121"/>
    </row>
    <row r="21" spans="1:6" ht="14.25">
      <c r="A21" s="2">
        <v>3605</v>
      </c>
      <c r="B21" s="15" t="s">
        <v>109</v>
      </c>
      <c r="C21" s="101"/>
      <c r="D21" s="116"/>
      <c r="E21" s="101"/>
      <c r="F21" s="121"/>
    </row>
    <row r="22" spans="1:6" ht="14.25">
      <c r="A22" s="1">
        <v>39</v>
      </c>
      <c r="B22" s="16" t="s">
        <v>17</v>
      </c>
      <c r="C22" s="74">
        <f>SUM(C23:C30)</f>
        <v>17600</v>
      </c>
      <c r="D22" s="85">
        <f>SUM(D23:D30)</f>
        <v>8400</v>
      </c>
      <c r="E22" s="74">
        <f>SUM(E23:E30)</f>
        <v>7500</v>
      </c>
      <c r="F22" s="29">
        <f>SUM(F23:F30)</f>
        <v>7000</v>
      </c>
    </row>
    <row r="23" spans="1:7" ht="14.25">
      <c r="A23" s="2">
        <v>3900</v>
      </c>
      <c r="B23" s="18" t="s">
        <v>90</v>
      </c>
      <c r="C23" s="101">
        <v>11000</v>
      </c>
      <c r="D23" s="116"/>
      <c r="E23" s="101"/>
      <c r="F23" s="121"/>
      <c r="G23" s="66" t="s">
        <v>146</v>
      </c>
    </row>
    <row r="24" spans="1:6" ht="14.25">
      <c r="A24" s="2">
        <v>3901</v>
      </c>
      <c r="B24" s="15" t="s">
        <v>15</v>
      </c>
      <c r="C24" s="101"/>
      <c r="D24" s="116"/>
      <c r="E24" s="101"/>
      <c r="F24" s="121"/>
    </row>
    <row r="25" spans="1:6" ht="14.25">
      <c r="A25" s="2">
        <v>3902</v>
      </c>
      <c r="B25" s="15" t="s">
        <v>16</v>
      </c>
      <c r="C25" s="101"/>
      <c r="D25" s="116"/>
      <c r="E25" s="101"/>
      <c r="F25" s="121"/>
    </row>
    <row r="26" spans="1:7" ht="14.25">
      <c r="A26" s="2">
        <v>3903</v>
      </c>
      <c r="B26" s="18" t="s">
        <v>89</v>
      </c>
      <c r="C26" s="101">
        <v>5600</v>
      </c>
      <c r="D26" s="116">
        <v>6400</v>
      </c>
      <c r="E26" s="101">
        <v>6000</v>
      </c>
      <c r="F26" s="121">
        <v>5000</v>
      </c>
      <c r="G26" s="66" t="s">
        <v>147</v>
      </c>
    </row>
    <row r="27" spans="1:7" ht="14.25">
      <c r="A27" s="2">
        <v>3904</v>
      </c>
      <c r="B27" s="19" t="s">
        <v>78</v>
      </c>
      <c r="C27" s="101">
        <v>1000</v>
      </c>
      <c r="D27" s="116">
        <v>2000</v>
      </c>
      <c r="E27" s="101">
        <v>1500</v>
      </c>
      <c r="F27" s="121">
        <v>2000</v>
      </c>
      <c r="G27" s="66" t="s">
        <v>148</v>
      </c>
    </row>
    <row r="28" spans="1:6" ht="14.25">
      <c r="A28" s="2">
        <v>3909</v>
      </c>
      <c r="B28" s="15" t="s">
        <v>14</v>
      </c>
      <c r="C28" s="101"/>
      <c r="D28" s="116"/>
      <c r="E28" s="101"/>
      <c r="F28" s="121"/>
    </row>
    <row r="29" spans="1:6" ht="14.25">
      <c r="A29" s="2">
        <v>3920</v>
      </c>
      <c r="B29" s="15" t="s">
        <v>4</v>
      </c>
      <c r="C29" s="101"/>
      <c r="D29" s="116"/>
      <c r="E29" s="101"/>
      <c r="F29" s="121"/>
    </row>
    <row r="30" spans="1:7" ht="14.25">
      <c r="A30" s="2">
        <v>3930</v>
      </c>
      <c r="B30" s="15" t="s">
        <v>5</v>
      </c>
      <c r="C30" s="101"/>
      <c r="D30" s="116"/>
      <c r="E30" s="101"/>
      <c r="F30" s="121"/>
      <c r="G30" s="11"/>
    </row>
    <row r="31" spans="1:6" ht="15" thickBot="1">
      <c r="A31" s="52"/>
      <c r="B31" s="56" t="s">
        <v>71</v>
      </c>
      <c r="C31" s="76">
        <f>C2+C9+C16+C22+C18</f>
        <v>87609</v>
      </c>
      <c r="D31" s="86">
        <f>D2+D9+D16+D22+D18</f>
        <v>63930</v>
      </c>
      <c r="E31" s="76">
        <f>E2+E9+E16+E22+E18</f>
        <v>63000</v>
      </c>
      <c r="F31" s="54">
        <f>F2+F9+F16+F22+F18</f>
        <v>64500</v>
      </c>
    </row>
    <row r="32" spans="1:6" ht="15" thickTop="1">
      <c r="A32" s="24"/>
      <c r="B32" s="50"/>
      <c r="C32" s="104"/>
      <c r="D32" s="117"/>
      <c r="E32" s="98"/>
      <c r="F32" s="120"/>
    </row>
    <row r="33" spans="1:7" s="11" customFormat="1" ht="14.25">
      <c r="A33" s="10">
        <v>43</v>
      </c>
      <c r="B33" s="14" t="s">
        <v>95</v>
      </c>
      <c r="C33" s="73">
        <f>SUM(C34:C39)</f>
        <v>29755.690000000002</v>
      </c>
      <c r="D33" s="83">
        <f>SUM(D34:D39)</f>
        <v>5140</v>
      </c>
      <c r="E33" s="73">
        <f>SUM(E34:E39)</f>
        <v>12000</v>
      </c>
      <c r="F33" s="28">
        <f>SUM(F34:F39)</f>
        <v>14000</v>
      </c>
      <c r="G33" s="66"/>
    </row>
    <row r="34" spans="1:6" ht="14.25">
      <c r="A34" s="2">
        <v>4300</v>
      </c>
      <c r="B34" s="15" t="s">
        <v>62</v>
      </c>
      <c r="C34" s="101"/>
      <c r="D34" s="116"/>
      <c r="E34" s="101"/>
      <c r="F34" s="121"/>
    </row>
    <row r="35" spans="1:6" ht="14.25">
      <c r="A35" s="2">
        <v>4301</v>
      </c>
      <c r="B35" s="15" t="s">
        <v>61</v>
      </c>
      <c r="C35" s="101"/>
      <c r="D35" s="116"/>
      <c r="E35" s="101"/>
      <c r="F35" s="121"/>
    </row>
    <row r="36" spans="1:6" ht="14.25">
      <c r="A36" s="2">
        <v>4330</v>
      </c>
      <c r="B36" s="15" t="s">
        <v>76</v>
      </c>
      <c r="C36" s="101"/>
      <c r="D36" s="116"/>
      <c r="E36" s="101"/>
      <c r="F36" s="121"/>
    </row>
    <row r="37" spans="1:7" ht="14.25">
      <c r="A37" s="2">
        <v>4340</v>
      </c>
      <c r="B37" s="15" t="s">
        <v>18</v>
      </c>
      <c r="C37" s="101">
        <v>4988.4</v>
      </c>
      <c r="D37" s="116">
        <v>-1255</v>
      </c>
      <c r="E37" s="101">
        <v>4000</v>
      </c>
      <c r="F37" s="121">
        <v>4000</v>
      </c>
      <c r="G37" s="66" t="s">
        <v>149</v>
      </c>
    </row>
    <row r="38" spans="1:6" ht="14.25">
      <c r="A38" s="2">
        <v>4341</v>
      </c>
      <c r="B38" s="15" t="s">
        <v>19</v>
      </c>
      <c r="C38" s="101"/>
      <c r="D38" s="116"/>
      <c r="E38" s="101"/>
      <c r="F38" s="121"/>
    </row>
    <row r="39" spans="1:7" ht="14.25">
      <c r="A39" s="2">
        <v>4342</v>
      </c>
      <c r="B39" s="15" t="s">
        <v>64</v>
      </c>
      <c r="C39" s="101">
        <f>4092+20675.29</f>
        <v>24767.29</v>
      </c>
      <c r="D39" s="116">
        <v>6395</v>
      </c>
      <c r="E39" s="101">
        <v>8000</v>
      </c>
      <c r="F39" s="121">
        <v>10000</v>
      </c>
      <c r="G39" s="66" t="s">
        <v>144</v>
      </c>
    </row>
    <row r="40" spans="1:7" s="11" customFormat="1" ht="14.25">
      <c r="A40" s="10">
        <v>45</v>
      </c>
      <c r="B40" s="14" t="s">
        <v>103</v>
      </c>
      <c r="C40" s="73">
        <f>SUM(C41:C44)</f>
        <v>3530</v>
      </c>
      <c r="D40" s="83">
        <f>SUM(D41:D44)</f>
        <v>3530</v>
      </c>
      <c r="E40" s="73">
        <f>SUM(E41:E44)</f>
        <v>3500</v>
      </c>
      <c r="F40" s="28">
        <f>SUM(F41:F44)</f>
        <v>3500</v>
      </c>
      <c r="G40" s="66"/>
    </row>
    <row r="41" spans="1:6" ht="14.25">
      <c r="A41" s="2">
        <v>4500</v>
      </c>
      <c r="B41" s="15" t="s">
        <v>70</v>
      </c>
      <c r="C41" s="101"/>
      <c r="D41" s="116"/>
      <c r="E41" s="101"/>
      <c r="F41" s="121"/>
    </row>
    <row r="42" spans="1:6" ht="14.25">
      <c r="A42" s="2">
        <v>4510</v>
      </c>
      <c r="B42" s="19" t="s">
        <v>79</v>
      </c>
      <c r="C42" s="101"/>
      <c r="D42" s="116"/>
      <c r="E42" s="101"/>
      <c r="F42" s="121"/>
    </row>
    <row r="43" spans="1:7" ht="14.25">
      <c r="A43" s="2">
        <v>4520</v>
      </c>
      <c r="B43" s="19" t="s">
        <v>80</v>
      </c>
      <c r="C43" s="101">
        <v>3530</v>
      </c>
      <c r="D43" s="116">
        <v>3530</v>
      </c>
      <c r="E43" s="101">
        <v>3500</v>
      </c>
      <c r="F43" s="121">
        <v>3500</v>
      </c>
      <c r="G43" s="66" t="s">
        <v>150</v>
      </c>
    </row>
    <row r="44" spans="1:6" ht="14.25">
      <c r="A44" s="2">
        <v>4531</v>
      </c>
      <c r="B44" s="19" t="s">
        <v>112</v>
      </c>
      <c r="C44" s="101"/>
      <c r="D44" s="116"/>
      <c r="E44" s="101"/>
      <c r="F44" s="121"/>
    </row>
    <row r="45" spans="1:7" s="11" customFormat="1" ht="14.25">
      <c r="A45" s="10">
        <v>50</v>
      </c>
      <c r="B45" s="14" t="s">
        <v>20</v>
      </c>
      <c r="C45" s="73">
        <f>SUM(C46:C47)</f>
        <v>0</v>
      </c>
      <c r="D45" s="83">
        <f>SUM(D46:D47)</f>
        <v>0</v>
      </c>
      <c r="E45" s="73">
        <f>SUM(E46:E47)</f>
        <v>0</v>
      </c>
      <c r="F45" s="28">
        <f>SUM(F46:F47)</f>
        <v>0</v>
      </c>
      <c r="G45" s="66"/>
    </row>
    <row r="46" spans="1:7" ht="14.25">
      <c r="A46" s="2">
        <v>5000</v>
      </c>
      <c r="B46" s="15" t="s">
        <v>21</v>
      </c>
      <c r="C46" s="101"/>
      <c r="D46" s="116"/>
      <c r="E46" s="101"/>
      <c r="F46" s="121"/>
      <c r="G46" s="11"/>
    </row>
    <row r="47" spans="1:6" ht="14.25">
      <c r="A47" s="2">
        <v>5092</v>
      </c>
      <c r="B47" s="15" t="s">
        <v>108</v>
      </c>
      <c r="C47" s="101"/>
      <c r="D47" s="116"/>
      <c r="E47" s="101"/>
      <c r="F47" s="121"/>
    </row>
    <row r="48" spans="1:6" s="11" customFormat="1" ht="14.25">
      <c r="A48" s="10">
        <v>55</v>
      </c>
      <c r="B48" s="14" t="s">
        <v>22</v>
      </c>
      <c r="C48" s="73">
        <f>SUM(C49:C50)</f>
        <v>0</v>
      </c>
      <c r="D48" s="83">
        <f>SUM(D49:D50)</f>
        <v>0</v>
      </c>
      <c r="E48" s="73">
        <f>SUM(E49:E50)</f>
        <v>0</v>
      </c>
      <c r="F48" s="28">
        <f>SUM(F49:F50)</f>
        <v>0</v>
      </c>
    </row>
    <row r="49" spans="1:6" ht="14.25">
      <c r="A49" s="2">
        <v>5500</v>
      </c>
      <c r="B49" s="15" t="s">
        <v>22</v>
      </c>
      <c r="C49" s="101"/>
      <c r="D49" s="116"/>
      <c r="E49" s="101"/>
      <c r="F49" s="121"/>
    </row>
    <row r="50" spans="1:6" ht="14.25">
      <c r="A50" s="2">
        <v>5990</v>
      </c>
      <c r="B50" s="15" t="s">
        <v>86</v>
      </c>
      <c r="C50" s="101"/>
      <c r="D50" s="116"/>
      <c r="E50" s="101"/>
      <c r="F50" s="121"/>
    </row>
    <row r="51" spans="1:6" s="11" customFormat="1" ht="14.25">
      <c r="A51" s="10">
        <v>62</v>
      </c>
      <c r="B51" s="14" t="s">
        <v>96</v>
      </c>
      <c r="C51" s="73">
        <f>C52</f>
        <v>0</v>
      </c>
      <c r="D51" s="83">
        <f>D52</f>
        <v>0</v>
      </c>
      <c r="E51" s="73">
        <f>E52</f>
        <v>0</v>
      </c>
      <c r="F51" s="28">
        <f>F52</f>
        <v>0</v>
      </c>
    </row>
    <row r="52" spans="1:6" ht="14.25">
      <c r="A52" s="2">
        <v>6250</v>
      </c>
      <c r="B52" s="15" t="s">
        <v>23</v>
      </c>
      <c r="C52" s="101"/>
      <c r="D52" s="116"/>
      <c r="E52" s="101"/>
      <c r="F52" s="121"/>
    </row>
    <row r="53" spans="1:6" s="11" customFormat="1" ht="14.25">
      <c r="A53" s="10">
        <v>63</v>
      </c>
      <c r="B53" s="14" t="s">
        <v>97</v>
      </c>
      <c r="C53" s="73">
        <f>SUM(C54:C58)</f>
        <v>2480</v>
      </c>
      <c r="D53" s="83">
        <f>SUM(D54:D58)</f>
        <v>2000</v>
      </c>
      <c r="E53" s="73">
        <f>SUM(E54:E58)</f>
        <v>3000</v>
      </c>
      <c r="F53" s="28">
        <f>SUM(F54:F58)</f>
        <v>3000</v>
      </c>
    </row>
    <row r="54" spans="1:7" ht="14.25">
      <c r="A54" s="2">
        <v>6300</v>
      </c>
      <c r="B54" s="15" t="s">
        <v>24</v>
      </c>
      <c r="C54" s="101">
        <v>2480</v>
      </c>
      <c r="D54" s="116">
        <v>2000</v>
      </c>
      <c r="E54" s="101">
        <v>3000</v>
      </c>
      <c r="F54" s="121">
        <v>3000</v>
      </c>
      <c r="G54" s="66" t="s">
        <v>151</v>
      </c>
    </row>
    <row r="55" spans="1:6" ht="14.25">
      <c r="A55" s="2">
        <v>6320</v>
      </c>
      <c r="B55" s="15" t="s">
        <v>25</v>
      </c>
      <c r="C55" s="101"/>
      <c r="D55" s="116"/>
      <c r="E55" s="101"/>
      <c r="F55" s="121"/>
    </row>
    <row r="56" spans="1:6" ht="14.25">
      <c r="A56" s="2">
        <v>6340</v>
      </c>
      <c r="B56" s="15" t="s">
        <v>26</v>
      </c>
      <c r="C56" s="101"/>
      <c r="D56" s="116"/>
      <c r="E56" s="101"/>
      <c r="F56" s="121"/>
    </row>
    <row r="57" spans="1:6" ht="14.25">
      <c r="A57" s="2">
        <v>6360</v>
      </c>
      <c r="B57" s="15" t="s">
        <v>120</v>
      </c>
      <c r="C57" s="101"/>
      <c r="D57" s="116"/>
      <c r="E57" s="101"/>
      <c r="F57" s="121"/>
    </row>
    <row r="58" spans="1:6" ht="14.25">
      <c r="A58" s="2">
        <v>6390</v>
      </c>
      <c r="B58" s="15" t="s">
        <v>27</v>
      </c>
      <c r="C58" s="101"/>
      <c r="D58" s="116"/>
      <c r="E58" s="101"/>
      <c r="F58" s="121"/>
    </row>
    <row r="59" spans="1:6" s="11" customFormat="1" ht="14.25">
      <c r="A59" s="10">
        <v>64</v>
      </c>
      <c r="B59" s="14" t="s">
        <v>101</v>
      </c>
      <c r="C59" s="73">
        <f>SUM(C60:C63)</f>
        <v>10391.75</v>
      </c>
      <c r="D59" s="83">
        <f>SUM(D60:D63)</f>
        <v>1900</v>
      </c>
      <c r="E59" s="73">
        <f>SUM(E60:E63)</f>
        <v>11800</v>
      </c>
      <c r="F59" s="28">
        <f>SUM(F60:F63)</f>
        <v>11600</v>
      </c>
    </row>
    <row r="60" spans="1:6" ht="14.25">
      <c r="A60" s="2">
        <v>6400</v>
      </c>
      <c r="B60" s="15" t="s">
        <v>87</v>
      </c>
      <c r="C60" s="101"/>
      <c r="D60" s="116"/>
      <c r="E60" s="101"/>
      <c r="F60" s="121"/>
    </row>
    <row r="61" spans="1:7" ht="14.25">
      <c r="A61" s="2">
        <v>6440</v>
      </c>
      <c r="B61" s="15" t="s">
        <v>28</v>
      </c>
      <c r="C61" s="101">
        <v>6791.75</v>
      </c>
      <c r="D61" s="116"/>
      <c r="E61" s="101">
        <v>8000</v>
      </c>
      <c r="F61" s="121">
        <v>8000</v>
      </c>
      <c r="G61" s="66" t="s">
        <v>152</v>
      </c>
    </row>
    <row r="62" spans="1:7" ht="14.25">
      <c r="A62" s="2">
        <v>6470</v>
      </c>
      <c r="B62" s="15" t="s">
        <v>65</v>
      </c>
      <c r="C62" s="101">
        <v>3400</v>
      </c>
      <c r="D62" s="116">
        <v>1300</v>
      </c>
      <c r="E62" s="101">
        <v>3000</v>
      </c>
      <c r="F62" s="121">
        <v>3000</v>
      </c>
      <c r="G62" s="67" t="s">
        <v>153</v>
      </c>
    </row>
    <row r="63" spans="1:7" ht="14.25">
      <c r="A63" s="2">
        <v>6490</v>
      </c>
      <c r="B63" s="15" t="s">
        <v>29</v>
      </c>
      <c r="C63" s="101">
        <v>200</v>
      </c>
      <c r="D63" s="116">
        <v>600</v>
      </c>
      <c r="E63" s="101">
        <v>800</v>
      </c>
      <c r="F63" s="121">
        <v>600</v>
      </c>
      <c r="G63" s="66" t="s">
        <v>154</v>
      </c>
    </row>
    <row r="64" spans="1:6" s="11" customFormat="1" ht="14.25">
      <c r="A64" s="10">
        <v>65</v>
      </c>
      <c r="B64" s="14" t="s">
        <v>98</v>
      </c>
      <c r="C64" s="73">
        <f>SUM(C65:C71)</f>
        <v>33203.32</v>
      </c>
      <c r="D64" s="83">
        <f>SUM(D65:D71)</f>
        <v>38106.19</v>
      </c>
      <c r="E64" s="73">
        <f>SUM(E65:E71)</f>
        <v>29000</v>
      </c>
      <c r="F64" s="28">
        <f>SUM(F65:F71)</f>
        <v>36000</v>
      </c>
    </row>
    <row r="65" spans="1:7" ht="14.25">
      <c r="A65" s="2">
        <v>6520</v>
      </c>
      <c r="B65" s="15" t="s">
        <v>30</v>
      </c>
      <c r="C65" s="101">
        <v>388.2</v>
      </c>
      <c r="D65" s="116">
        <v>5458.53</v>
      </c>
      <c r="E65" s="101">
        <v>1000</v>
      </c>
      <c r="F65" s="121">
        <v>5000</v>
      </c>
      <c r="G65" s="66" t="s">
        <v>155</v>
      </c>
    </row>
    <row r="66" spans="1:6" ht="14.25">
      <c r="A66" s="2">
        <v>6550</v>
      </c>
      <c r="B66" s="15" t="s">
        <v>31</v>
      </c>
      <c r="C66" s="101"/>
      <c r="D66" s="116">
        <v>546.37</v>
      </c>
      <c r="E66" s="101"/>
      <c r="F66" s="121"/>
    </row>
    <row r="67" spans="1:6" ht="14.25">
      <c r="A67" s="2">
        <v>6551</v>
      </c>
      <c r="B67" s="15" t="s">
        <v>111</v>
      </c>
      <c r="C67" s="101"/>
      <c r="D67" s="116"/>
      <c r="E67" s="101"/>
      <c r="F67" s="121"/>
    </row>
    <row r="68" spans="1:6" ht="14.25">
      <c r="A68" s="2">
        <v>6552</v>
      </c>
      <c r="B68" s="19" t="s">
        <v>81</v>
      </c>
      <c r="C68" s="101">
        <v>546.37</v>
      </c>
      <c r="D68" s="116"/>
      <c r="E68" s="101"/>
      <c r="F68" s="121"/>
    </row>
    <row r="69" spans="1:7" ht="14.25">
      <c r="A69" s="2">
        <v>6560</v>
      </c>
      <c r="B69" s="15" t="s">
        <v>32</v>
      </c>
      <c r="C69" s="101">
        <v>762</v>
      </c>
      <c r="D69" s="116">
        <v>5175.29</v>
      </c>
      <c r="E69" s="101">
        <v>2000</v>
      </c>
      <c r="F69" s="121">
        <v>4000</v>
      </c>
      <c r="G69" s="66" t="s">
        <v>156</v>
      </c>
    </row>
    <row r="70" spans="1:7" ht="14.25">
      <c r="A70" s="2">
        <v>6561</v>
      </c>
      <c r="B70" s="15" t="s">
        <v>67</v>
      </c>
      <c r="C70" s="101">
        <v>31506.75</v>
      </c>
      <c r="D70" s="116">
        <v>26926</v>
      </c>
      <c r="E70" s="101">
        <v>26000</v>
      </c>
      <c r="F70" s="121">
        <v>25000</v>
      </c>
      <c r="G70" s="66" t="s">
        <v>157</v>
      </c>
    </row>
    <row r="71" spans="1:7" s="11" customFormat="1" ht="14.25">
      <c r="A71" s="2">
        <v>6570</v>
      </c>
      <c r="B71" s="15" t="s">
        <v>63</v>
      </c>
      <c r="C71" s="101"/>
      <c r="D71" s="116"/>
      <c r="E71" s="101"/>
      <c r="F71" s="121">
        <v>2000</v>
      </c>
      <c r="G71" s="66" t="s">
        <v>210</v>
      </c>
    </row>
    <row r="72" spans="1:7" ht="14.25">
      <c r="A72" s="10">
        <v>66</v>
      </c>
      <c r="B72" s="14" t="s">
        <v>33</v>
      </c>
      <c r="C72" s="73">
        <f>C73+C74+C75</f>
        <v>0</v>
      </c>
      <c r="D72" s="83">
        <f>D73+D74+D75</f>
        <v>0</v>
      </c>
      <c r="E72" s="73">
        <f>E73+E74+E75</f>
        <v>0</v>
      </c>
      <c r="F72" s="28">
        <f>F73+F74+F75</f>
        <v>0</v>
      </c>
      <c r="G72" s="11"/>
    </row>
    <row r="73" spans="1:6" ht="14.25">
      <c r="A73" s="2">
        <v>6600</v>
      </c>
      <c r="B73" s="15" t="s">
        <v>34</v>
      </c>
      <c r="C73" s="101"/>
      <c r="D73" s="116"/>
      <c r="E73" s="101"/>
      <c r="F73" s="121"/>
    </row>
    <row r="74" spans="1:6" ht="14.25">
      <c r="A74" s="2">
        <v>6620</v>
      </c>
      <c r="B74" s="15" t="s">
        <v>35</v>
      </c>
      <c r="C74" s="101"/>
      <c r="D74" s="116"/>
      <c r="E74" s="101"/>
      <c r="F74" s="121"/>
    </row>
    <row r="75" spans="1:7" s="11" customFormat="1" ht="14.25">
      <c r="A75" s="2">
        <v>6640</v>
      </c>
      <c r="B75" s="19" t="s">
        <v>82</v>
      </c>
      <c r="C75" s="101"/>
      <c r="D75" s="116"/>
      <c r="E75" s="101"/>
      <c r="F75" s="121"/>
      <c r="G75" s="66"/>
    </row>
    <row r="76" spans="1:6" ht="14.25">
      <c r="A76" s="10">
        <v>67</v>
      </c>
      <c r="B76" s="14" t="s">
        <v>99</v>
      </c>
      <c r="C76" s="95"/>
      <c r="D76" s="108"/>
      <c r="E76" s="96"/>
      <c r="F76" s="122"/>
    </row>
    <row r="77" spans="1:7" ht="14.25">
      <c r="A77" s="2">
        <v>6705</v>
      </c>
      <c r="B77" s="15" t="s">
        <v>36</v>
      </c>
      <c r="C77" s="101"/>
      <c r="D77" s="116"/>
      <c r="E77" s="101"/>
      <c r="F77" s="121"/>
      <c r="G77" s="11"/>
    </row>
    <row r="78" spans="1:6" ht="14.25">
      <c r="A78" s="10">
        <v>68</v>
      </c>
      <c r="B78" s="14" t="s">
        <v>100</v>
      </c>
      <c r="C78" s="73">
        <f>C79+C80+C81+C82</f>
        <v>4945</v>
      </c>
      <c r="D78" s="83">
        <f>D79+D80+D81+D82</f>
        <v>2500</v>
      </c>
      <c r="E78" s="73">
        <f>E79+E80+E81+E82</f>
        <v>5500</v>
      </c>
      <c r="F78" s="28">
        <f>F79+F80+F81+F82</f>
        <v>5000</v>
      </c>
    </row>
    <row r="79" spans="1:6" ht="14.25">
      <c r="A79" s="2">
        <v>6800</v>
      </c>
      <c r="B79" s="15" t="s">
        <v>37</v>
      </c>
      <c r="C79" s="101"/>
      <c r="D79" s="116"/>
      <c r="E79" s="101"/>
      <c r="F79" s="121"/>
    </row>
    <row r="80" spans="1:7" ht="14.25">
      <c r="A80" s="2">
        <v>6820</v>
      </c>
      <c r="B80" s="19" t="s">
        <v>83</v>
      </c>
      <c r="C80" s="101"/>
      <c r="D80" s="116"/>
      <c r="E80" s="101"/>
      <c r="F80" s="121"/>
      <c r="G80" s="11"/>
    </row>
    <row r="81" spans="1:6" ht="14.25">
      <c r="A81" s="2">
        <v>6840</v>
      </c>
      <c r="B81" s="17" t="s">
        <v>114</v>
      </c>
      <c r="C81" s="101"/>
      <c r="D81" s="116"/>
      <c r="E81" s="101"/>
      <c r="F81" s="121"/>
    </row>
    <row r="82" spans="1:7" s="11" customFormat="1" ht="14.25">
      <c r="A82" s="2">
        <v>6860</v>
      </c>
      <c r="B82" s="15" t="s">
        <v>38</v>
      </c>
      <c r="C82" s="101">
        <v>4945</v>
      </c>
      <c r="D82" s="116">
        <v>2500</v>
      </c>
      <c r="E82" s="101">
        <v>5500</v>
      </c>
      <c r="F82" s="121">
        <v>5000</v>
      </c>
      <c r="G82" s="66" t="s">
        <v>158</v>
      </c>
    </row>
    <row r="83" spans="1:7" s="11" customFormat="1" ht="14.25">
      <c r="A83" s="10">
        <v>69</v>
      </c>
      <c r="B83" s="14" t="s">
        <v>39</v>
      </c>
      <c r="C83" s="73">
        <f>SUM(C84:C87)</f>
        <v>0</v>
      </c>
      <c r="D83" s="83">
        <f>SUM(D84:D87)</f>
        <v>68</v>
      </c>
      <c r="E83" s="73">
        <f>SUM(E84:E87)</f>
        <v>250</v>
      </c>
      <c r="F83" s="28">
        <f>SUM(F84:F87)</f>
        <v>300</v>
      </c>
      <c r="G83" s="66"/>
    </row>
    <row r="84" spans="1:7" s="11" customFormat="1" ht="14.25">
      <c r="A84" s="13">
        <v>6900</v>
      </c>
      <c r="B84" s="20" t="s">
        <v>113</v>
      </c>
      <c r="C84" s="95"/>
      <c r="D84" s="108"/>
      <c r="E84" s="96"/>
      <c r="F84" s="122"/>
      <c r="G84" s="66"/>
    </row>
    <row r="85" spans="1:6" ht="14.25">
      <c r="A85" s="13">
        <v>6907</v>
      </c>
      <c r="B85" s="20" t="s">
        <v>110</v>
      </c>
      <c r="C85" s="100"/>
      <c r="D85" s="109"/>
      <c r="E85" s="101"/>
      <c r="F85" s="121"/>
    </row>
    <row r="86" spans="1:6" ht="14.25">
      <c r="A86" s="4">
        <v>6910</v>
      </c>
      <c r="B86" s="19" t="s">
        <v>39</v>
      </c>
      <c r="C86" s="101"/>
      <c r="D86" s="116"/>
      <c r="E86" s="101"/>
      <c r="F86" s="121"/>
    </row>
    <row r="87" spans="1:7" s="11" customFormat="1" ht="14.25">
      <c r="A87" s="2">
        <v>6940</v>
      </c>
      <c r="B87" s="15" t="s">
        <v>40</v>
      </c>
      <c r="C87" s="101"/>
      <c r="D87" s="116">
        <v>68</v>
      </c>
      <c r="E87" s="101">
        <v>250</v>
      </c>
      <c r="F87" s="121">
        <v>300</v>
      </c>
      <c r="G87" s="66" t="s">
        <v>159</v>
      </c>
    </row>
    <row r="88" spans="1:6" ht="14.25">
      <c r="A88" s="10">
        <v>71</v>
      </c>
      <c r="B88" s="14" t="s">
        <v>41</v>
      </c>
      <c r="C88" s="73">
        <f>SUM(C89:C94)</f>
        <v>29489.71</v>
      </c>
      <c r="D88" s="83">
        <f>SUM(D89:D94)</f>
        <v>2938.75</v>
      </c>
      <c r="E88" s="73">
        <f>SUM(E89:E94)</f>
        <v>38000</v>
      </c>
      <c r="F88" s="28">
        <f>SUM(F89:F94)</f>
        <v>30000</v>
      </c>
    </row>
    <row r="89" spans="1:6" ht="14.25">
      <c r="A89" s="2">
        <v>7100</v>
      </c>
      <c r="B89" s="15" t="s">
        <v>42</v>
      </c>
      <c r="C89" s="101"/>
      <c r="D89" s="116"/>
      <c r="E89" s="101"/>
      <c r="F89" s="121"/>
    </row>
    <row r="90" spans="1:7" ht="14.25">
      <c r="A90" s="2">
        <v>7140</v>
      </c>
      <c r="B90" s="15" t="s">
        <v>43</v>
      </c>
      <c r="C90" s="101">
        <v>29489.71</v>
      </c>
      <c r="D90" s="116">
        <v>1535</v>
      </c>
      <c r="E90" s="101">
        <v>35000</v>
      </c>
      <c r="F90" s="121">
        <v>30000</v>
      </c>
      <c r="G90" s="66" t="s">
        <v>160</v>
      </c>
    </row>
    <row r="91" spans="1:7" ht="14.25">
      <c r="A91" s="2">
        <v>7141</v>
      </c>
      <c r="B91" s="18" t="s">
        <v>91</v>
      </c>
      <c r="C91" s="101"/>
      <c r="D91" s="116"/>
      <c r="E91" s="101">
        <v>3000</v>
      </c>
      <c r="F91" s="121"/>
      <c r="G91" s="66" t="s">
        <v>161</v>
      </c>
    </row>
    <row r="92" spans="1:6" ht="14.25">
      <c r="A92" s="2">
        <v>7145</v>
      </c>
      <c r="B92" s="18" t="s">
        <v>116</v>
      </c>
      <c r="C92" s="101"/>
      <c r="D92" s="116">
        <v>1403.75</v>
      </c>
      <c r="E92" s="101"/>
      <c r="F92" s="121"/>
    </row>
    <row r="93" spans="1:7" ht="14.25">
      <c r="A93" s="2">
        <v>7150</v>
      </c>
      <c r="B93" s="18" t="s">
        <v>107</v>
      </c>
      <c r="C93" s="101"/>
      <c r="D93" s="116"/>
      <c r="E93" s="101"/>
      <c r="F93" s="121"/>
      <c r="G93" s="11"/>
    </row>
    <row r="94" spans="1:7" s="11" customFormat="1" ht="14.25">
      <c r="A94" s="2">
        <v>7190</v>
      </c>
      <c r="B94" s="15" t="s">
        <v>66</v>
      </c>
      <c r="C94" s="101"/>
      <c r="D94" s="116"/>
      <c r="E94" s="101"/>
      <c r="F94" s="121"/>
      <c r="G94" s="66"/>
    </row>
    <row r="95" spans="1:6" ht="14.25">
      <c r="A95" s="10">
        <v>73</v>
      </c>
      <c r="B95" s="14" t="s">
        <v>102</v>
      </c>
      <c r="C95" s="73">
        <f>C96+C97+C98</f>
        <v>34995</v>
      </c>
      <c r="D95" s="83">
        <f>D96+D97+D98</f>
        <v>939</v>
      </c>
      <c r="E95" s="73">
        <f>E96+E97+E98</f>
        <v>40000</v>
      </c>
      <c r="F95" s="28">
        <f>F96+F97+F98</f>
        <v>35000</v>
      </c>
    </row>
    <row r="96" spans="1:6" ht="14.25">
      <c r="A96" s="2">
        <v>7300</v>
      </c>
      <c r="B96" s="15" t="s">
        <v>45</v>
      </c>
      <c r="C96" s="101"/>
      <c r="D96" s="116"/>
      <c r="E96" s="101"/>
      <c r="F96" s="121"/>
    </row>
    <row r="97" spans="1:6" ht="14.25">
      <c r="A97" s="2">
        <v>7320</v>
      </c>
      <c r="B97" s="15" t="s">
        <v>44</v>
      </c>
      <c r="C97" s="101"/>
      <c r="D97" s="116"/>
      <c r="E97" s="101"/>
      <c r="F97" s="121"/>
    </row>
    <row r="98" spans="1:7" s="11" customFormat="1" ht="14.25">
      <c r="A98" s="2">
        <v>7390</v>
      </c>
      <c r="B98" s="15" t="s">
        <v>68</v>
      </c>
      <c r="C98" s="101">
        <v>34995</v>
      </c>
      <c r="D98" s="116">
        <v>939</v>
      </c>
      <c r="E98" s="101">
        <v>40000</v>
      </c>
      <c r="F98" s="121">
        <v>35000</v>
      </c>
      <c r="G98" s="66"/>
    </row>
    <row r="99" spans="1:6" ht="14.25">
      <c r="A99" s="10">
        <v>74</v>
      </c>
      <c r="B99" s="14" t="s">
        <v>46</v>
      </c>
      <c r="C99" s="73">
        <f>SUM(C100:C101)</f>
        <v>4200</v>
      </c>
      <c r="D99" s="83">
        <f>SUM(D100:D101)</f>
        <v>3200</v>
      </c>
      <c r="E99" s="73">
        <f>SUM(E100:E101)</f>
        <v>4200</v>
      </c>
      <c r="F99" s="28">
        <f>SUM(F100:F101)</f>
        <v>4200</v>
      </c>
    </row>
    <row r="100" spans="1:7" ht="14.25">
      <c r="A100" s="9">
        <v>7400</v>
      </c>
      <c r="B100" s="21" t="s">
        <v>47</v>
      </c>
      <c r="C100" s="101">
        <v>4200</v>
      </c>
      <c r="D100" s="116">
        <v>3200</v>
      </c>
      <c r="E100" s="101">
        <v>4200</v>
      </c>
      <c r="F100" s="121">
        <v>4200</v>
      </c>
      <c r="G100" s="66" t="s">
        <v>162</v>
      </c>
    </row>
    <row r="101" spans="1:7" s="11" customFormat="1" ht="14.25">
      <c r="A101" s="2">
        <v>7430</v>
      </c>
      <c r="B101" s="15" t="s">
        <v>78</v>
      </c>
      <c r="C101" s="101"/>
      <c r="D101" s="116"/>
      <c r="E101" s="101"/>
      <c r="F101" s="121"/>
      <c r="G101" s="66"/>
    </row>
    <row r="102" spans="1:6" ht="14.25">
      <c r="A102" s="10">
        <v>75</v>
      </c>
      <c r="B102" s="14" t="s">
        <v>48</v>
      </c>
      <c r="C102" s="95"/>
      <c r="D102" s="108"/>
      <c r="E102" s="96"/>
      <c r="F102" s="122"/>
    </row>
    <row r="103" spans="1:7" s="11" customFormat="1" ht="14.25">
      <c r="A103" s="2">
        <v>7500</v>
      </c>
      <c r="B103" s="15" t="s">
        <v>48</v>
      </c>
      <c r="C103" s="101"/>
      <c r="D103" s="116"/>
      <c r="E103" s="101"/>
      <c r="F103" s="121"/>
      <c r="G103" s="66"/>
    </row>
    <row r="104" spans="1:6" ht="14.25">
      <c r="A104" s="10">
        <v>77</v>
      </c>
      <c r="B104" s="14" t="s">
        <v>49</v>
      </c>
      <c r="C104" s="73">
        <f>SUM(C105:C109)</f>
        <v>1073.6100000000001</v>
      </c>
      <c r="D104" s="83">
        <f>SUM(D105:D109)</f>
        <v>1801.93</v>
      </c>
      <c r="E104" s="73">
        <f>SUM(E105:E109)</f>
        <v>1400</v>
      </c>
      <c r="F104" s="28">
        <f>SUM(F105:F109)</f>
        <v>1500</v>
      </c>
    </row>
    <row r="105" spans="1:6" ht="14.25">
      <c r="A105" s="2">
        <v>7710</v>
      </c>
      <c r="B105" s="15" t="s">
        <v>50</v>
      </c>
      <c r="C105" s="101"/>
      <c r="D105" s="116"/>
      <c r="E105" s="101"/>
      <c r="F105" s="121"/>
    </row>
    <row r="106" spans="1:7" ht="14.25">
      <c r="A106" s="2">
        <v>7770</v>
      </c>
      <c r="B106" s="15" t="s">
        <v>51</v>
      </c>
      <c r="C106" s="101">
        <v>497.28</v>
      </c>
      <c r="D106" s="116"/>
      <c r="E106" s="101">
        <v>400</v>
      </c>
      <c r="F106" s="121">
        <v>500</v>
      </c>
      <c r="G106" s="66" t="s">
        <v>163</v>
      </c>
    </row>
    <row r="107" spans="1:6" ht="14.25">
      <c r="A107" s="2">
        <v>7790</v>
      </c>
      <c r="B107" s="15" t="s">
        <v>52</v>
      </c>
      <c r="C107" s="101"/>
      <c r="D107" s="116"/>
      <c r="E107" s="101"/>
      <c r="F107" s="121"/>
    </row>
    <row r="108" spans="1:6" ht="14.25">
      <c r="A108" s="2">
        <v>7791</v>
      </c>
      <c r="B108" s="15" t="s">
        <v>53</v>
      </c>
      <c r="C108" s="101">
        <v>576.33</v>
      </c>
      <c r="D108" s="116">
        <v>1801.93</v>
      </c>
      <c r="E108" s="101">
        <v>1000</v>
      </c>
      <c r="F108" s="121">
        <v>1000</v>
      </c>
    </row>
    <row r="109" spans="1:6" ht="14.25">
      <c r="A109" s="2">
        <v>7830</v>
      </c>
      <c r="B109" s="15" t="s">
        <v>88</v>
      </c>
      <c r="C109" s="101"/>
      <c r="D109" s="116"/>
      <c r="E109" s="101"/>
      <c r="F109" s="121"/>
    </row>
    <row r="110" spans="1:7" ht="15" thickBot="1">
      <c r="A110" s="52"/>
      <c r="B110" s="56" t="s">
        <v>72</v>
      </c>
      <c r="C110" s="76">
        <f>C33+C40+C45+C48+C51+C53+C59+C64+C72+C76+C78+C83+C88+C95+C99+C102+C104</f>
        <v>154064.08</v>
      </c>
      <c r="D110" s="86">
        <f>D33+D40+D45+D48+D51+D53+D59+D64+D72+D76+D78+D83+D88+D95+D99+D102+D104</f>
        <v>62123.87</v>
      </c>
      <c r="E110" s="76">
        <f>E33+E40+E45+E48+E51+E53+E59+E64+E72+E76+E78+E83+E88+E95+E99+E102+E104</f>
        <v>148650</v>
      </c>
      <c r="F110" s="54">
        <f>F33+F40+F45+F48+F51+F53+F59+F64+F72+F76+F78+F83+F88+F95+F99+F102+F104</f>
        <v>144100</v>
      </c>
      <c r="G110" s="5"/>
    </row>
    <row r="111" spans="1:7" s="5" customFormat="1" ht="15" thickTop="1">
      <c r="A111" s="47"/>
      <c r="B111" s="50"/>
      <c r="C111" s="104"/>
      <c r="D111" s="117"/>
      <c r="E111" s="98"/>
      <c r="F111" s="120"/>
      <c r="G111" s="66"/>
    </row>
    <row r="112" spans="1:6" ht="14.25">
      <c r="A112" s="1">
        <v>80</v>
      </c>
      <c r="B112" s="16" t="s">
        <v>54</v>
      </c>
      <c r="C112" s="74">
        <f>SUM(C113:C114)</f>
        <v>0</v>
      </c>
      <c r="D112" s="85">
        <f>SUM(D113:D114)</f>
        <v>0</v>
      </c>
      <c r="E112" s="74">
        <f>SUM(E113:E114)</f>
        <v>0</v>
      </c>
      <c r="F112" s="29">
        <f>SUM(F113:F114)</f>
        <v>0</v>
      </c>
    </row>
    <row r="113" spans="1:6" ht="14.25">
      <c r="A113" s="2">
        <v>8050</v>
      </c>
      <c r="B113" s="15" t="s">
        <v>55</v>
      </c>
      <c r="C113" s="101"/>
      <c r="D113" s="116"/>
      <c r="E113" s="101"/>
      <c r="F113" s="121"/>
    </row>
    <row r="114" spans="1:6" ht="14.25">
      <c r="A114" s="2">
        <v>8070</v>
      </c>
      <c r="B114" s="15" t="s">
        <v>56</v>
      </c>
      <c r="C114" s="101"/>
      <c r="D114" s="116"/>
      <c r="E114" s="101"/>
      <c r="F114" s="121"/>
    </row>
    <row r="115" spans="1:7" s="5" customFormat="1" ht="14.25">
      <c r="A115" s="2"/>
      <c r="B115" s="16" t="s">
        <v>73</v>
      </c>
      <c r="C115" s="101"/>
      <c r="D115" s="116"/>
      <c r="E115" s="101"/>
      <c r="F115" s="121"/>
      <c r="G115" s="66"/>
    </row>
    <row r="116" spans="1:7" ht="14.25">
      <c r="A116" s="1">
        <v>81</v>
      </c>
      <c r="B116" s="16" t="s">
        <v>57</v>
      </c>
      <c r="C116" s="74">
        <f>SUM(C117:C118)</f>
        <v>0</v>
      </c>
      <c r="D116" s="85">
        <f>SUM(D117:D118)</f>
        <v>73</v>
      </c>
      <c r="E116" s="74">
        <f>SUM(E117:E118)</f>
        <v>0</v>
      </c>
      <c r="F116" s="29">
        <f>SUM(F117:F118)</f>
        <v>0</v>
      </c>
      <c r="G116" s="65"/>
    </row>
    <row r="117" spans="1:7" ht="14.25">
      <c r="A117" s="2">
        <v>8150</v>
      </c>
      <c r="B117" s="15" t="s">
        <v>58</v>
      </c>
      <c r="C117" s="101"/>
      <c r="D117" s="116">
        <v>73</v>
      </c>
      <c r="E117" s="101"/>
      <c r="F117" s="121"/>
      <c r="G117" s="65"/>
    </row>
    <row r="118" spans="1:7" ht="14.25">
      <c r="A118" s="2">
        <v>8170</v>
      </c>
      <c r="B118" s="15" t="s">
        <v>59</v>
      </c>
      <c r="C118" s="101"/>
      <c r="D118" s="116"/>
      <c r="E118" s="101"/>
      <c r="F118" s="121"/>
      <c r="G118" s="65"/>
    </row>
    <row r="119" spans="1:7" ht="14.25">
      <c r="A119" s="2"/>
      <c r="B119" s="16" t="s">
        <v>74</v>
      </c>
      <c r="C119" s="102">
        <f>SUM(C117:C118)</f>
        <v>0</v>
      </c>
      <c r="D119" s="112">
        <f>SUM(D117:D118)</f>
        <v>73</v>
      </c>
      <c r="E119" s="102">
        <f>SUM(E117:E118)</f>
        <v>0</v>
      </c>
      <c r="F119" s="33">
        <f>SUM(F117:F118)</f>
        <v>0</v>
      </c>
      <c r="G119" s="65"/>
    </row>
    <row r="120" spans="1:7" ht="14.25">
      <c r="A120" s="3"/>
      <c r="B120" s="3"/>
      <c r="C120" s="101"/>
      <c r="D120" s="116"/>
      <c r="E120" s="101"/>
      <c r="F120" s="121"/>
      <c r="G120" s="65"/>
    </row>
    <row r="121" spans="1:7" ht="15" thickBot="1">
      <c r="A121" s="53"/>
      <c r="B121" s="56" t="s">
        <v>75</v>
      </c>
      <c r="C121" s="76">
        <f>SUM(C31-C110+C115-C119)</f>
        <v>-66455.07999999999</v>
      </c>
      <c r="D121" s="86">
        <f>SUM(D31-D110+D115-D119)</f>
        <v>1733.1299999999974</v>
      </c>
      <c r="E121" s="76">
        <f>SUM(E31-E110+E115-E119)</f>
        <v>-85650</v>
      </c>
      <c r="F121" s="54">
        <f>SUM(F31-F110+F115-F119)</f>
        <v>-79600</v>
      </c>
      <c r="G121" s="68"/>
    </row>
    <row r="122" ht="15" thickTop="1"/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1" r:id="rId1"/>
  <headerFooter>
    <oddHeader>&amp;C&amp;"-,Fet"&amp;14BUDSJETT RINDAL IL 2021</oddHeader>
    <oddFooter xml:space="preserve">&amp;CSide &amp;P av &amp;N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zoomScalePageLayoutView="0" workbookViewId="0" topLeftCell="A1">
      <pane xSplit="2" ySplit="1" topLeftCell="C105" activePane="bottomRight" state="frozen"/>
      <selection pane="topLeft" activeCell="F6" sqref="F6"/>
      <selection pane="topRight" activeCell="F6" sqref="F6"/>
      <selection pane="bottomLeft" activeCell="F6" sqref="F6"/>
      <selection pane="bottomRight" activeCell="F123" sqref="F123"/>
    </sheetView>
  </sheetViews>
  <sheetFormatPr defaultColWidth="11.421875" defaultRowHeight="15"/>
  <cols>
    <col min="1" max="1" width="5.00390625" style="0" customWidth="1"/>
    <col min="2" max="2" width="38.140625" style="0" customWidth="1"/>
    <col min="3" max="3" width="14.421875" style="69" customWidth="1"/>
    <col min="4" max="4" width="13.421875" style="12" customWidth="1"/>
    <col min="5" max="5" width="14.421875" style="69" customWidth="1"/>
    <col min="6" max="6" width="14.421875" style="32" customWidth="1"/>
    <col min="7" max="7" width="33.140625" style="0" bestFit="1" customWidth="1"/>
    <col min="8" max="13" width="11.421875" style="0" customWidth="1"/>
  </cols>
  <sheetData>
    <row r="1" spans="1:7" ht="26.25" thickBot="1">
      <c r="A1" s="35" t="s">
        <v>202</v>
      </c>
      <c r="B1" s="37"/>
      <c r="C1" s="132" t="s">
        <v>122</v>
      </c>
      <c r="D1" s="80" t="s">
        <v>193</v>
      </c>
      <c r="E1" s="145" t="s">
        <v>124</v>
      </c>
      <c r="F1" s="91" t="s">
        <v>192</v>
      </c>
      <c r="G1" s="60" t="s">
        <v>115</v>
      </c>
    </row>
    <row r="2" spans="1:7" s="11" customFormat="1" ht="14.25">
      <c r="A2" s="22">
        <v>30</v>
      </c>
      <c r="B2" s="23" t="s">
        <v>0</v>
      </c>
      <c r="C2" s="71">
        <f>SUM(C3:C8)</f>
        <v>225840</v>
      </c>
      <c r="D2" s="81">
        <f>SUM(D3:D8)</f>
        <v>176360</v>
      </c>
      <c r="E2" s="92">
        <f>SUM(E3:E8)</f>
        <v>165000</v>
      </c>
      <c r="F2" s="125">
        <f>SUM(F3:F8)</f>
        <v>165000</v>
      </c>
      <c r="G2" s="59"/>
    </row>
    <row r="3" spans="1:7" ht="14.25">
      <c r="A3" s="2">
        <v>3000</v>
      </c>
      <c r="B3" s="15" t="s">
        <v>1</v>
      </c>
      <c r="C3" s="102">
        <v>165840</v>
      </c>
      <c r="D3" s="112">
        <v>176360</v>
      </c>
      <c r="E3" s="101">
        <v>165000</v>
      </c>
      <c r="F3" s="128">
        <v>165000</v>
      </c>
      <c r="G3" s="43"/>
    </row>
    <row r="4" spans="1:7" ht="14.25">
      <c r="A4" s="2">
        <v>3001</v>
      </c>
      <c r="B4" s="15" t="s">
        <v>8</v>
      </c>
      <c r="C4" s="102"/>
      <c r="D4" s="112"/>
      <c r="E4" s="101"/>
      <c r="F4" s="128"/>
      <c r="G4" s="38"/>
    </row>
    <row r="5" spans="1:7" ht="14.25">
      <c r="A5" s="2">
        <v>3002</v>
      </c>
      <c r="B5" s="15" t="s">
        <v>60</v>
      </c>
      <c r="C5" s="102"/>
      <c r="D5" s="112"/>
      <c r="E5" s="101"/>
      <c r="F5" s="128"/>
      <c r="G5" s="38"/>
    </row>
    <row r="6" spans="1:7" ht="14.25">
      <c r="A6" s="2">
        <v>3020</v>
      </c>
      <c r="B6" s="15" t="s">
        <v>2</v>
      </c>
      <c r="C6" s="102">
        <v>60000</v>
      </c>
      <c r="D6" s="112"/>
      <c r="E6" s="101"/>
      <c r="F6" s="128"/>
      <c r="G6" s="38" t="s">
        <v>117</v>
      </c>
    </row>
    <row r="7" spans="1:7" ht="14.25">
      <c r="A7" s="2">
        <v>3030</v>
      </c>
      <c r="B7" s="15" t="s">
        <v>77</v>
      </c>
      <c r="C7" s="102"/>
      <c r="D7" s="112"/>
      <c r="E7" s="101"/>
      <c r="F7" s="128"/>
      <c r="G7" s="38"/>
    </row>
    <row r="8" spans="1:7" ht="14.25">
      <c r="A8" s="2">
        <v>3063</v>
      </c>
      <c r="B8" s="15" t="s">
        <v>85</v>
      </c>
      <c r="C8" s="102"/>
      <c r="D8" s="112"/>
      <c r="E8" s="101"/>
      <c r="F8" s="128"/>
      <c r="G8" s="38"/>
    </row>
    <row r="9" spans="1:7" s="11" customFormat="1" ht="14.25">
      <c r="A9" s="10">
        <v>32</v>
      </c>
      <c r="B9" s="14" t="s">
        <v>3</v>
      </c>
      <c r="C9" s="73">
        <f>SUM(C10:C15)</f>
        <v>156440</v>
      </c>
      <c r="D9" s="83">
        <f>SUM(D10:D15)</f>
        <v>39985</v>
      </c>
      <c r="E9" s="95">
        <f>SUM(E10:E15)</f>
        <v>135500</v>
      </c>
      <c r="F9" s="123">
        <f>SUM(F10:F15)</f>
        <v>135500</v>
      </c>
      <c r="G9" s="39"/>
    </row>
    <row r="10" spans="1:7" ht="14.25">
      <c r="A10" s="2">
        <v>3202</v>
      </c>
      <c r="B10" s="15" t="s">
        <v>6</v>
      </c>
      <c r="C10" s="102">
        <v>5600</v>
      </c>
      <c r="D10" s="112"/>
      <c r="E10" s="101">
        <v>5500</v>
      </c>
      <c r="F10" s="128">
        <v>5500</v>
      </c>
      <c r="G10" s="38"/>
    </row>
    <row r="11" spans="1:7" ht="14.25">
      <c r="A11" s="2">
        <v>3203</v>
      </c>
      <c r="B11" s="15" t="s">
        <v>7</v>
      </c>
      <c r="C11" s="102">
        <v>104500</v>
      </c>
      <c r="D11" s="112">
        <v>35135</v>
      </c>
      <c r="E11" s="101">
        <v>85000</v>
      </c>
      <c r="F11" s="128">
        <v>85000</v>
      </c>
      <c r="G11" s="38"/>
    </row>
    <row r="12" spans="1:7" ht="14.25">
      <c r="A12" s="2">
        <v>3204</v>
      </c>
      <c r="B12" s="15" t="s">
        <v>9</v>
      </c>
      <c r="C12" s="102">
        <v>15266</v>
      </c>
      <c r="D12" s="112">
        <v>4250</v>
      </c>
      <c r="E12" s="101">
        <v>15000</v>
      </c>
      <c r="F12" s="128">
        <v>15000</v>
      </c>
      <c r="G12" s="38"/>
    </row>
    <row r="13" spans="1:7" ht="14.25">
      <c r="A13" s="2">
        <v>3205</v>
      </c>
      <c r="B13" s="15" t="s">
        <v>10</v>
      </c>
      <c r="C13" s="102"/>
      <c r="D13" s="112"/>
      <c r="E13" s="101"/>
      <c r="F13" s="128"/>
      <c r="G13" s="38"/>
    </row>
    <row r="14" spans="1:7" ht="14.25">
      <c r="A14" s="2">
        <v>3209</v>
      </c>
      <c r="B14" s="15" t="s">
        <v>69</v>
      </c>
      <c r="C14" s="102">
        <v>5235</v>
      </c>
      <c r="D14" s="112">
        <v>600</v>
      </c>
      <c r="E14" s="101">
        <v>5000</v>
      </c>
      <c r="F14" s="128">
        <v>5000</v>
      </c>
      <c r="G14" s="38"/>
    </row>
    <row r="15" spans="1:7" ht="14.25">
      <c r="A15" s="2">
        <v>3210</v>
      </c>
      <c r="B15" s="15" t="s">
        <v>11</v>
      </c>
      <c r="C15" s="102">
        <v>25839</v>
      </c>
      <c r="D15" s="112"/>
      <c r="E15" s="101">
        <v>25000</v>
      </c>
      <c r="F15" s="128">
        <v>25000</v>
      </c>
      <c r="G15" s="38"/>
    </row>
    <row r="16" spans="1:7" s="11" customFormat="1" ht="14.25">
      <c r="A16" s="10">
        <v>34</v>
      </c>
      <c r="B16" s="14" t="s">
        <v>12</v>
      </c>
      <c r="C16" s="73">
        <f>C17</f>
        <v>0</v>
      </c>
      <c r="D16" s="83">
        <f>D17</f>
        <v>47050</v>
      </c>
      <c r="E16" s="95">
        <f>E17</f>
        <v>0</v>
      </c>
      <c r="F16" s="123">
        <f>F17</f>
        <v>0</v>
      </c>
      <c r="G16" s="39"/>
    </row>
    <row r="17" spans="1:7" ht="14.25">
      <c r="A17" s="2">
        <v>3410</v>
      </c>
      <c r="B17" s="15" t="s">
        <v>13</v>
      </c>
      <c r="C17" s="102"/>
      <c r="D17" s="112">
        <v>47050</v>
      </c>
      <c r="E17" s="101"/>
      <c r="F17" s="128"/>
      <c r="G17" s="38"/>
    </row>
    <row r="18" spans="1:7" s="5" customFormat="1" ht="14.25">
      <c r="A18" s="10">
        <v>36</v>
      </c>
      <c r="B18" s="14" t="s">
        <v>104</v>
      </c>
      <c r="C18" s="74">
        <f>SUM(C19:C21)</f>
        <v>0</v>
      </c>
      <c r="D18" s="85">
        <f>SUM(D19:D21)</f>
        <v>0</v>
      </c>
      <c r="E18" s="96">
        <f>SUM(E19:E21)</f>
        <v>0</v>
      </c>
      <c r="F18" s="122">
        <f>SUM(F19:F21)</f>
        <v>0</v>
      </c>
      <c r="G18" s="40"/>
    </row>
    <row r="19" spans="1:7" ht="14.25">
      <c r="A19" s="2">
        <v>3600</v>
      </c>
      <c r="B19" s="15" t="s">
        <v>105</v>
      </c>
      <c r="C19" s="102"/>
      <c r="D19" s="112"/>
      <c r="E19" s="101"/>
      <c r="F19" s="128"/>
      <c r="G19" s="38"/>
    </row>
    <row r="20" spans="1:7" ht="14.25">
      <c r="A20" s="2">
        <v>3601</v>
      </c>
      <c r="B20" s="15" t="s">
        <v>106</v>
      </c>
      <c r="C20" s="102"/>
      <c r="D20" s="112"/>
      <c r="E20" s="101"/>
      <c r="F20" s="128"/>
      <c r="G20" s="38"/>
    </row>
    <row r="21" spans="1:7" ht="14.25">
      <c r="A21" s="2">
        <v>3605</v>
      </c>
      <c r="B21" s="15" t="s">
        <v>109</v>
      </c>
      <c r="C21" s="102"/>
      <c r="D21" s="112"/>
      <c r="E21" s="101"/>
      <c r="F21" s="128"/>
      <c r="G21" s="38"/>
    </row>
    <row r="22" spans="1:7" ht="14.25">
      <c r="A22" s="1">
        <v>39</v>
      </c>
      <c r="B22" s="16" t="s">
        <v>17</v>
      </c>
      <c r="C22" s="74">
        <f>SUM(C23:C30)</f>
        <v>114020</v>
      </c>
      <c r="D22" s="85">
        <f>SUM(D23:D30)</f>
        <v>56049.95</v>
      </c>
      <c r="E22" s="96">
        <f>SUM(E23:E30)</f>
        <v>108000</v>
      </c>
      <c r="F22" s="122">
        <f>SUM(F23:F30)</f>
        <v>104000</v>
      </c>
      <c r="G22" s="38"/>
    </row>
    <row r="23" spans="1:7" ht="14.25">
      <c r="A23" s="8">
        <v>3900</v>
      </c>
      <c r="B23" s="17" t="s">
        <v>90</v>
      </c>
      <c r="C23" s="102"/>
      <c r="D23" s="112"/>
      <c r="E23" s="101"/>
      <c r="F23" s="128"/>
      <c r="G23" s="38"/>
    </row>
    <row r="24" spans="1:7" ht="14.25">
      <c r="A24" s="2">
        <v>3901</v>
      </c>
      <c r="B24" s="15" t="s">
        <v>15</v>
      </c>
      <c r="C24" s="102"/>
      <c r="D24" s="112"/>
      <c r="E24" s="101"/>
      <c r="F24" s="128"/>
      <c r="G24" s="38"/>
    </row>
    <row r="25" spans="1:7" ht="14.25">
      <c r="A25" s="2">
        <v>3902</v>
      </c>
      <c r="B25" s="15" t="s">
        <v>16</v>
      </c>
      <c r="C25" s="102">
        <v>58885</v>
      </c>
      <c r="D25" s="112">
        <v>43949.95</v>
      </c>
      <c r="E25" s="101">
        <v>55000</v>
      </c>
      <c r="F25" s="128">
        <v>55000</v>
      </c>
      <c r="G25" s="38"/>
    </row>
    <row r="26" spans="1:7" ht="14.25">
      <c r="A26" s="2">
        <v>3903</v>
      </c>
      <c r="B26" s="15" t="s">
        <v>89</v>
      </c>
      <c r="C26" s="102">
        <v>14420</v>
      </c>
      <c r="D26" s="112">
        <v>9600</v>
      </c>
      <c r="E26" s="101">
        <v>14000</v>
      </c>
      <c r="F26" s="128">
        <v>10000</v>
      </c>
      <c r="G26" s="38"/>
    </row>
    <row r="27" spans="1:7" ht="14.25">
      <c r="A27" s="2">
        <v>3904</v>
      </c>
      <c r="B27" s="19" t="s">
        <v>78</v>
      </c>
      <c r="C27" s="102">
        <v>26000</v>
      </c>
      <c r="D27" s="112">
        <v>2500</v>
      </c>
      <c r="E27" s="101">
        <v>25000</v>
      </c>
      <c r="F27" s="128">
        <v>25000</v>
      </c>
      <c r="G27" s="38"/>
    </row>
    <row r="28" spans="1:7" ht="14.25">
      <c r="A28" s="2">
        <v>3909</v>
      </c>
      <c r="B28" s="15" t="s">
        <v>14</v>
      </c>
      <c r="C28" s="102">
        <v>14715</v>
      </c>
      <c r="D28" s="112"/>
      <c r="E28" s="101">
        <v>14000</v>
      </c>
      <c r="F28" s="128">
        <v>14000</v>
      </c>
      <c r="G28" s="38"/>
    </row>
    <row r="29" spans="1:7" ht="14.25">
      <c r="A29" s="2">
        <v>3920</v>
      </c>
      <c r="B29" s="15" t="s">
        <v>4</v>
      </c>
      <c r="C29" s="102"/>
      <c r="D29" s="112"/>
      <c r="E29" s="101"/>
      <c r="F29" s="128"/>
      <c r="G29" s="38"/>
    </row>
    <row r="30" spans="1:7" ht="14.25">
      <c r="A30" s="2">
        <v>3930</v>
      </c>
      <c r="B30" s="15" t="s">
        <v>5</v>
      </c>
      <c r="C30" s="102"/>
      <c r="D30" s="112"/>
      <c r="E30" s="101"/>
      <c r="F30" s="128"/>
      <c r="G30" s="38"/>
    </row>
    <row r="31" spans="1:7" ht="15" thickBot="1">
      <c r="A31" s="52"/>
      <c r="B31" s="56" t="s">
        <v>71</v>
      </c>
      <c r="C31" s="76">
        <f>C2+C9+C16+C22+C18</f>
        <v>496300</v>
      </c>
      <c r="D31" s="86">
        <f>D2+D9+D16+D22+D18</f>
        <v>319444.95</v>
      </c>
      <c r="E31" s="97">
        <f>E2+E9+E16+E22+E18</f>
        <v>408500</v>
      </c>
      <c r="F31" s="124">
        <f>F2+F9+F16+F22+F18</f>
        <v>404500</v>
      </c>
      <c r="G31" s="55"/>
    </row>
    <row r="32" spans="1:7" ht="15" thickTop="1">
      <c r="A32" s="24"/>
      <c r="B32" s="50"/>
      <c r="C32" s="103"/>
      <c r="D32" s="114"/>
      <c r="E32" s="98"/>
      <c r="F32" s="120"/>
      <c r="G32" s="49"/>
    </row>
    <row r="33" spans="1:7" s="11" customFormat="1" ht="14.25">
      <c r="A33" s="10">
        <v>43</v>
      </c>
      <c r="B33" s="14" t="s">
        <v>95</v>
      </c>
      <c r="C33" s="73">
        <f>SUM(C34:C39)</f>
        <v>90499</v>
      </c>
      <c r="D33" s="83">
        <f>SUM(D34:D39)</f>
        <v>85822</v>
      </c>
      <c r="E33" s="95">
        <f>SUM(E34:E39)</f>
        <v>90000</v>
      </c>
      <c r="F33" s="123">
        <f>SUM(F34:F39)</f>
        <v>93000</v>
      </c>
      <c r="G33" s="39"/>
    </row>
    <row r="34" spans="1:7" ht="14.25">
      <c r="A34" s="2">
        <v>4300</v>
      </c>
      <c r="B34" s="15" t="s">
        <v>62</v>
      </c>
      <c r="C34" s="102">
        <v>81600</v>
      </c>
      <c r="D34" s="112">
        <v>84720</v>
      </c>
      <c r="E34" s="101">
        <v>82000</v>
      </c>
      <c r="F34" s="128">
        <v>85000</v>
      </c>
      <c r="G34" s="38"/>
    </row>
    <row r="35" spans="1:7" ht="14.25">
      <c r="A35" s="2">
        <v>4301</v>
      </c>
      <c r="B35" s="15" t="s">
        <v>61</v>
      </c>
      <c r="C35" s="102"/>
      <c r="D35" s="112"/>
      <c r="E35" s="101"/>
      <c r="F35" s="128"/>
      <c r="G35" s="38"/>
    </row>
    <row r="36" spans="1:7" ht="14.25">
      <c r="A36" s="2">
        <v>4330</v>
      </c>
      <c r="B36" s="15" t="s">
        <v>76</v>
      </c>
      <c r="C36" s="102"/>
      <c r="D36" s="112"/>
      <c r="E36" s="101"/>
      <c r="F36" s="128"/>
      <c r="G36" s="38"/>
    </row>
    <row r="37" spans="1:7" ht="14.25">
      <c r="A37" s="2">
        <v>4340</v>
      </c>
      <c r="B37" s="15" t="s">
        <v>18</v>
      </c>
      <c r="C37" s="102">
        <v>8899</v>
      </c>
      <c r="D37" s="112">
        <v>1102</v>
      </c>
      <c r="E37" s="101">
        <v>8000</v>
      </c>
      <c r="F37" s="128">
        <v>8000</v>
      </c>
      <c r="G37" s="38"/>
    </row>
    <row r="38" spans="1:7" ht="14.25">
      <c r="A38" s="2">
        <v>4341</v>
      </c>
      <c r="B38" s="15" t="s">
        <v>19</v>
      </c>
      <c r="C38" s="102"/>
      <c r="D38" s="112"/>
      <c r="E38" s="101"/>
      <c r="F38" s="128"/>
      <c r="G38" s="38"/>
    </row>
    <row r="39" spans="1:7" ht="14.25">
      <c r="A39" s="2">
        <v>4342</v>
      </c>
      <c r="B39" s="15" t="s">
        <v>64</v>
      </c>
      <c r="C39" s="102"/>
      <c r="D39" s="112"/>
      <c r="E39" s="101"/>
      <c r="F39" s="128"/>
      <c r="G39" s="38"/>
    </row>
    <row r="40" spans="1:7" s="11" customFormat="1" ht="14.25">
      <c r="A40" s="10">
        <v>45</v>
      </c>
      <c r="B40" s="14" t="s">
        <v>103</v>
      </c>
      <c r="C40" s="73">
        <f>SUM(C41:C44)</f>
        <v>2500</v>
      </c>
      <c r="D40" s="83">
        <f>SUM(D41:D44)</f>
        <v>0</v>
      </c>
      <c r="E40" s="95">
        <f>SUM(E41:E44)</f>
        <v>2500</v>
      </c>
      <c r="F40" s="123">
        <f>SUM(F41:F44)</f>
        <v>2500</v>
      </c>
      <c r="G40" s="39"/>
    </row>
    <row r="41" spans="1:7" ht="14.25">
      <c r="A41" s="2">
        <v>4500</v>
      </c>
      <c r="B41" s="15" t="s">
        <v>70</v>
      </c>
      <c r="C41" s="102"/>
      <c r="D41" s="112"/>
      <c r="E41" s="101"/>
      <c r="F41" s="128"/>
      <c r="G41" s="38"/>
    </row>
    <row r="42" spans="1:7" ht="14.25">
      <c r="A42" s="2">
        <v>4510</v>
      </c>
      <c r="B42" s="19" t="s">
        <v>79</v>
      </c>
      <c r="C42" s="102"/>
      <c r="D42" s="112"/>
      <c r="E42" s="101"/>
      <c r="F42" s="128"/>
      <c r="G42" s="38"/>
    </row>
    <row r="43" spans="1:7" ht="14.25">
      <c r="A43" s="2">
        <v>4520</v>
      </c>
      <c r="B43" s="19" t="s">
        <v>80</v>
      </c>
      <c r="C43" s="102">
        <v>2500</v>
      </c>
      <c r="D43" s="112"/>
      <c r="E43" s="101">
        <v>2500</v>
      </c>
      <c r="F43" s="128">
        <v>2500</v>
      </c>
      <c r="G43" s="38"/>
    </row>
    <row r="44" spans="1:7" ht="14.25">
      <c r="A44" s="2">
        <v>4531</v>
      </c>
      <c r="B44" s="19" t="s">
        <v>112</v>
      </c>
      <c r="C44" s="102"/>
      <c r="D44" s="112"/>
      <c r="E44" s="101"/>
      <c r="F44" s="128"/>
      <c r="G44" s="38"/>
    </row>
    <row r="45" spans="1:7" s="11" customFormat="1" ht="14.25">
      <c r="A45" s="10">
        <v>50</v>
      </c>
      <c r="B45" s="14" t="s">
        <v>20</v>
      </c>
      <c r="C45" s="73">
        <f>SUM(C46:C47)</f>
        <v>39845</v>
      </c>
      <c r="D45" s="83">
        <f>SUM(D46:D47)</f>
        <v>28172.5</v>
      </c>
      <c r="E45" s="95">
        <f>SUM(E46:E47)</f>
        <v>40000</v>
      </c>
      <c r="F45" s="123">
        <f>SUM(F46:F47)</f>
        <v>40000</v>
      </c>
      <c r="G45" s="39"/>
    </row>
    <row r="46" spans="1:7" ht="14.25">
      <c r="A46" s="2">
        <v>5000</v>
      </c>
      <c r="B46" s="15" t="s">
        <v>21</v>
      </c>
      <c r="C46" s="102">
        <v>39845</v>
      </c>
      <c r="D46" s="112">
        <v>28172.5</v>
      </c>
      <c r="E46" s="101">
        <v>40000</v>
      </c>
      <c r="F46" s="128">
        <v>40000</v>
      </c>
      <c r="G46" s="38"/>
    </row>
    <row r="47" spans="1:7" ht="14.25">
      <c r="A47" s="2">
        <v>5092</v>
      </c>
      <c r="B47" s="15" t="s">
        <v>108</v>
      </c>
      <c r="C47" s="102"/>
      <c r="D47" s="112"/>
      <c r="E47" s="101"/>
      <c r="F47" s="128"/>
      <c r="G47" s="38"/>
    </row>
    <row r="48" spans="1:7" s="11" customFormat="1" ht="14.25">
      <c r="A48" s="10">
        <v>55</v>
      </c>
      <c r="B48" s="14" t="s">
        <v>22</v>
      </c>
      <c r="C48" s="73">
        <f>SUM(C49:C50)</f>
        <v>0</v>
      </c>
      <c r="D48" s="83">
        <f>SUM(D49:D50)</f>
        <v>0</v>
      </c>
      <c r="E48" s="95">
        <f>SUM(E49:E50)</f>
        <v>0</v>
      </c>
      <c r="F48" s="123">
        <f>SUM(F49:F50)</f>
        <v>0</v>
      </c>
      <c r="G48" s="39"/>
    </row>
    <row r="49" spans="1:7" ht="14.25">
      <c r="A49" s="2">
        <v>5500</v>
      </c>
      <c r="B49" s="15" t="s">
        <v>22</v>
      </c>
      <c r="C49" s="102"/>
      <c r="D49" s="112"/>
      <c r="E49" s="101"/>
      <c r="F49" s="128"/>
      <c r="G49" s="38"/>
    </row>
    <row r="50" spans="1:7" ht="14.25">
      <c r="A50" s="2">
        <v>5990</v>
      </c>
      <c r="B50" s="15" t="s">
        <v>86</v>
      </c>
      <c r="C50" s="102"/>
      <c r="D50" s="112"/>
      <c r="E50" s="101"/>
      <c r="F50" s="128"/>
      <c r="G50" s="38"/>
    </row>
    <row r="51" spans="1:7" s="11" customFormat="1" ht="14.25">
      <c r="A51" s="10">
        <v>62</v>
      </c>
      <c r="B51" s="14" t="s">
        <v>96</v>
      </c>
      <c r="C51" s="73">
        <f>C52</f>
        <v>0</v>
      </c>
      <c r="D51" s="83">
        <f>D52</f>
        <v>0</v>
      </c>
      <c r="E51" s="95">
        <f>E52</f>
        <v>0</v>
      </c>
      <c r="F51" s="123">
        <f>F52</f>
        <v>0</v>
      </c>
      <c r="G51" s="39"/>
    </row>
    <row r="52" spans="1:7" ht="14.25">
      <c r="A52" s="2">
        <v>6250</v>
      </c>
      <c r="B52" s="15" t="s">
        <v>23</v>
      </c>
      <c r="C52" s="102"/>
      <c r="D52" s="112"/>
      <c r="E52" s="101"/>
      <c r="F52" s="128"/>
      <c r="G52" s="38"/>
    </row>
    <row r="53" spans="1:7" s="11" customFormat="1" ht="14.25">
      <c r="A53" s="10">
        <v>63</v>
      </c>
      <c r="B53" s="14" t="s">
        <v>97</v>
      </c>
      <c r="C53" s="73">
        <f>SUM(C54:C58)</f>
        <v>2500</v>
      </c>
      <c r="D53" s="83">
        <f>SUM(D54:D58)</f>
        <v>0</v>
      </c>
      <c r="E53" s="95">
        <f>SUM(E54:E58)</f>
        <v>2500</v>
      </c>
      <c r="F53" s="123">
        <f>SUM(F54:F58)</f>
        <v>2500</v>
      </c>
      <c r="G53" s="39"/>
    </row>
    <row r="54" spans="1:7" ht="14.25">
      <c r="A54" s="2">
        <v>6300</v>
      </c>
      <c r="B54" s="15" t="s">
        <v>24</v>
      </c>
      <c r="C54" s="102">
        <v>2500</v>
      </c>
      <c r="D54" s="112"/>
      <c r="E54" s="101">
        <v>2500</v>
      </c>
      <c r="F54" s="128">
        <v>2500</v>
      </c>
      <c r="G54" s="38"/>
    </row>
    <row r="55" spans="1:7" ht="14.25">
      <c r="A55" s="2">
        <v>6320</v>
      </c>
      <c r="B55" s="15" t="s">
        <v>25</v>
      </c>
      <c r="C55" s="102"/>
      <c r="D55" s="112"/>
      <c r="E55" s="101"/>
      <c r="F55" s="128"/>
      <c r="G55" s="38"/>
    </row>
    <row r="56" spans="1:7" ht="14.25">
      <c r="A56" s="2">
        <v>6340</v>
      </c>
      <c r="B56" s="15" t="s">
        <v>26</v>
      </c>
      <c r="C56" s="102"/>
      <c r="D56" s="112"/>
      <c r="E56" s="101"/>
      <c r="F56" s="128"/>
      <c r="G56" s="38"/>
    </row>
    <row r="57" spans="1:7" ht="14.25">
      <c r="A57" s="2">
        <v>6360</v>
      </c>
      <c r="B57" s="15" t="s">
        <v>120</v>
      </c>
      <c r="C57" s="102"/>
      <c r="D57" s="112"/>
      <c r="E57" s="101"/>
      <c r="F57" s="128"/>
      <c r="G57" s="38"/>
    </row>
    <row r="58" spans="1:7" ht="14.25">
      <c r="A58" s="2">
        <v>6390</v>
      </c>
      <c r="B58" s="15" t="s">
        <v>27</v>
      </c>
      <c r="C58" s="102"/>
      <c r="D58" s="112"/>
      <c r="E58" s="101"/>
      <c r="F58" s="128"/>
      <c r="G58" s="38"/>
    </row>
    <row r="59" spans="1:7" s="11" customFormat="1" ht="14.25">
      <c r="A59" s="10">
        <v>64</v>
      </c>
      <c r="B59" s="14" t="s">
        <v>101</v>
      </c>
      <c r="C59" s="73">
        <f>SUM(C60:C63)</f>
        <v>167077</v>
      </c>
      <c r="D59" s="83">
        <f>SUM(D60:D63)</f>
        <v>64676.5</v>
      </c>
      <c r="E59" s="95">
        <f>SUM(E60:E63)</f>
        <v>168000</v>
      </c>
      <c r="F59" s="123">
        <f>SUM(F60:F63)</f>
        <v>165000</v>
      </c>
      <c r="G59" s="39"/>
    </row>
    <row r="60" spans="1:7" ht="14.25">
      <c r="A60" s="2">
        <v>6400</v>
      </c>
      <c r="B60" s="15" t="s">
        <v>87</v>
      </c>
      <c r="C60" s="102"/>
      <c r="D60" s="112"/>
      <c r="E60" s="101"/>
      <c r="F60" s="128"/>
      <c r="G60" s="38"/>
    </row>
    <row r="61" spans="1:7" ht="14.25">
      <c r="A61" s="2">
        <v>6440</v>
      </c>
      <c r="B61" s="15" t="s">
        <v>28</v>
      </c>
      <c r="C61" s="102">
        <v>52737</v>
      </c>
      <c r="D61" s="112">
        <v>5992.5</v>
      </c>
      <c r="E61" s="101">
        <v>53000</v>
      </c>
      <c r="F61" s="128">
        <v>50000</v>
      </c>
      <c r="G61" s="38"/>
    </row>
    <row r="62" spans="1:7" ht="14.25">
      <c r="A62" s="2">
        <v>6470</v>
      </c>
      <c r="B62" s="15" t="s">
        <v>65</v>
      </c>
      <c r="C62" s="102">
        <v>114340</v>
      </c>
      <c r="D62" s="112">
        <v>58684</v>
      </c>
      <c r="E62" s="101">
        <v>115000</v>
      </c>
      <c r="F62" s="128">
        <v>115000</v>
      </c>
      <c r="G62" s="38"/>
    </row>
    <row r="63" spans="1:7" ht="14.25">
      <c r="A63" s="2">
        <v>6490</v>
      </c>
      <c r="B63" s="15" t="s">
        <v>29</v>
      </c>
      <c r="C63" s="102"/>
      <c r="D63" s="112"/>
      <c r="E63" s="101"/>
      <c r="F63" s="128"/>
      <c r="G63" s="38"/>
    </row>
    <row r="64" spans="1:7" s="11" customFormat="1" ht="14.25">
      <c r="A64" s="10">
        <v>65</v>
      </c>
      <c r="B64" s="14" t="s">
        <v>98</v>
      </c>
      <c r="C64" s="73">
        <f>SUM(C65:C71)</f>
        <v>74790.39</v>
      </c>
      <c r="D64" s="83">
        <f>SUM(D65:D71)</f>
        <v>45381.490000000005</v>
      </c>
      <c r="E64" s="95">
        <f>SUM(E65:E71)</f>
        <v>93000</v>
      </c>
      <c r="F64" s="123">
        <f>SUM(F65:F71)</f>
        <v>48000</v>
      </c>
      <c r="G64" s="39"/>
    </row>
    <row r="65" spans="1:7" ht="14.25">
      <c r="A65" s="2">
        <v>6520</v>
      </c>
      <c r="B65" s="15" t="s">
        <v>30</v>
      </c>
      <c r="C65" s="102">
        <v>1348.2</v>
      </c>
      <c r="D65" s="112"/>
      <c r="E65" s="101"/>
      <c r="F65" s="128"/>
      <c r="G65" s="38"/>
    </row>
    <row r="66" spans="1:7" ht="14.25">
      <c r="A66" s="2">
        <v>6550</v>
      </c>
      <c r="B66" s="15" t="s">
        <v>31</v>
      </c>
      <c r="C66" s="102">
        <v>9319.22</v>
      </c>
      <c r="D66" s="112">
        <v>17514.47</v>
      </c>
      <c r="E66" s="101">
        <v>20000</v>
      </c>
      <c r="F66" s="128">
        <v>15000</v>
      </c>
      <c r="G66" s="38"/>
    </row>
    <row r="67" spans="1:7" ht="14.25">
      <c r="A67" s="2">
        <v>6551</v>
      </c>
      <c r="B67" s="15" t="s">
        <v>111</v>
      </c>
      <c r="C67" s="102">
        <v>4700</v>
      </c>
      <c r="D67" s="112"/>
      <c r="E67" s="101"/>
      <c r="F67" s="128"/>
      <c r="G67" s="38"/>
    </row>
    <row r="68" spans="1:7" ht="14.25">
      <c r="A68" s="2">
        <v>6552</v>
      </c>
      <c r="B68" s="19" t="s">
        <v>81</v>
      </c>
      <c r="C68" s="102">
        <v>0</v>
      </c>
      <c r="D68" s="112"/>
      <c r="E68" s="101"/>
      <c r="F68" s="128"/>
      <c r="G68" s="38"/>
    </row>
    <row r="69" spans="1:7" ht="14.25">
      <c r="A69" s="2">
        <v>6560</v>
      </c>
      <c r="B69" s="15" t="s">
        <v>32</v>
      </c>
      <c r="C69" s="102">
        <v>6675.01</v>
      </c>
      <c r="D69" s="112">
        <v>10635.54</v>
      </c>
      <c r="E69" s="101">
        <v>8000</v>
      </c>
      <c r="F69" s="128">
        <v>8000</v>
      </c>
      <c r="G69" s="38"/>
    </row>
    <row r="70" spans="1:7" ht="14.25">
      <c r="A70" s="2">
        <v>6561</v>
      </c>
      <c r="B70" s="15" t="s">
        <v>67</v>
      </c>
      <c r="C70" s="102">
        <v>15491</v>
      </c>
      <c r="D70" s="112"/>
      <c r="E70" s="101">
        <v>15000</v>
      </c>
      <c r="F70" s="128">
        <v>15000</v>
      </c>
      <c r="G70" s="38"/>
    </row>
    <row r="71" spans="1:7" s="11" customFormat="1" ht="14.25">
      <c r="A71" s="2">
        <v>6570</v>
      </c>
      <c r="B71" s="15" t="s">
        <v>63</v>
      </c>
      <c r="C71" s="102">
        <v>37256.96</v>
      </c>
      <c r="D71" s="112">
        <v>17231.48</v>
      </c>
      <c r="E71" s="101">
        <v>50000</v>
      </c>
      <c r="F71" s="128">
        <v>10000</v>
      </c>
      <c r="G71" s="39"/>
    </row>
    <row r="72" spans="1:7" ht="14.25">
      <c r="A72" s="10">
        <v>66</v>
      </c>
      <c r="B72" s="14" t="s">
        <v>33</v>
      </c>
      <c r="C72" s="73">
        <f>C73+C74+C75</f>
        <v>0</v>
      </c>
      <c r="D72" s="83">
        <f>D73+D74+D75</f>
        <v>0</v>
      </c>
      <c r="E72" s="95">
        <f>E73+E74+E75</f>
        <v>0</v>
      </c>
      <c r="F72" s="123">
        <f>F73+F74+F75</f>
        <v>0</v>
      </c>
      <c r="G72" s="38"/>
    </row>
    <row r="73" spans="1:7" ht="14.25">
      <c r="A73" s="2">
        <v>6600</v>
      </c>
      <c r="B73" s="15" t="s">
        <v>34</v>
      </c>
      <c r="C73" s="102"/>
      <c r="D73" s="112"/>
      <c r="E73" s="101"/>
      <c r="F73" s="128"/>
      <c r="G73" s="38"/>
    </row>
    <row r="74" spans="1:7" ht="14.25">
      <c r="A74" s="2">
        <v>6620</v>
      </c>
      <c r="B74" s="15" t="s">
        <v>35</v>
      </c>
      <c r="C74" s="102"/>
      <c r="D74" s="112"/>
      <c r="E74" s="101"/>
      <c r="F74" s="128"/>
      <c r="G74" s="38"/>
    </row>
    <row r="75" spans="1:7" s="11" customFormat="1" ht="14.25">
      <c r="A75" s="2">
        <v>6640</v>
      </c>
      <c r="B75" s="19" t="s">
        <v>82</v>
      </c>
      <c r="C75" s="102"/>
      <c r="D75" s="112"/>
      <c r="E75" s="101"/>
      <c r="F75" s="128"/>
      <c r="G75" s="39"/>
    </row>
    <row r="76" spans="1:7" ht="14.25">
      <c r="A76" s="10">
        <v>67</v>
      </c>
      <c r="B76" s="14" t="s">
        <v>99</v>
      </c>
      <c r="C76" s="73">
        <f>C77</f>
        <v>0</v>
      </c>
      <c r="D76" s="83">
        <f>D77</f>
        <v>0</v>
      </c>
      <c r="E76" s="95">
        <f>E77</f>
        <v>0</v>
      </c>
      <c r="F76" s="123">
        <f>F77</f>
        <v>0</v>
      </c>
      <c r="G76" s="38"/>
    </row>
    <row r="77" spans="1:7" ht="14.25">
      <c r="A77" s="2">
        <v>6705</v>
      </c>
      <c r="B77" s="15" t="s">
        <v>36</v>
      </c>
      <c r="C77" s="102"/>
      <c r="D77" s="112"/>
      <c r="E77" s="101"/>
      <c r="F77" s="128"/>
      <c r="G77" s="38"/>
    </row>
    <row r="78" spans="1:7" ht="14.25">
      <c r="A78" s="10">
        <v>68</v>
      </c>
      <c r="B78" s="14" t="s">
        <v>100</v>
      </c>
      <c r="C78" s="73">
        <f>C79+C80+C81+C82</f>
        <v>14710</v>
      </c>
      <c r="D78" s="83">
        <f>D79+D80+D81+D82</f>
        <v>15720</v>
      </c>
      <c r="E78" s="95">
        <f>E79+E80+E81+E82</f>
        <v>14000</v>
      </c>
      <c r="F78" s="123">
        <f>F79+F80+F81+F82</f>
        <v>14000</v>
      </c>
      <c r="G78" s="38"/>
    </row>
    <row r="79" spans="1:7" ht="14.25">
      <c r="A79" s="2">
        <v>6800</v>
      </c>
      <c r="B79" s="15" t="s">
        <v>37</v>
      </c>
      <c r="C79" s="102"/>
      <c r="D79" s="112"/>
      <c r="E79" s="101"/>
      <c r="F79" s="128"/>
      <c r="G79" s="38"/>
    </row>
    <row r="80" spans="1:7" ht="14.25">
      <c r="A80" s="2">
        <v>6820</v>
      </c>
      <c r="B80" s="21" t="s">
        <v>83</v>
      </c>
      <c r="C80" s="102"/>
      <c r="D80" s="112"/>
      <c r="E80" s="101"/>
      <c r="F80" s="128"/>
      <c r="G80" s="38"/>
    </row>
    <row r="81" spans="1:7" ht="14.25">
      <c r="A81" s="2">
        <v>6840</v>
      </c>
      <c r="B81" s="17" t="s">
        <v>114</v>
      </c>
      <c r="C81" s="102"/>
      <c r="D81" s="112"/>
      <c r="E81" s="101"/>
      <c r="F81" s="128"/>
      <c r="G81" s="38"/>
    </row>
    <row r="82" spans="1:7" s="11" customFormat="1" ht="14.25">
      <c r="A82" s="2">
        <v>6860</v>
      </c>
      <c r="B82" s="15" t="s">
        <v>38</v>
      </c>
      <c r="C82" s="102">
        <v>14710</v>
      </c>
      <c r="D82" s="112">
        <v>15720</v>
      </c>
      <c r="E82" s="101">
        <v>14000</v>
      </c>
      <c r="F82" s="128">
        <v>14000</v>
      </c>
      <c r="G82" s="39"/>
    </row>
    <row r="83" spans="1:7" s="11" customFormat="1" ht="14.25">
      <c r="A83" s="10">
        <v>69</v>
      </c>
      <c r="B83" s="14" t="s">
        <v>39</v>
      </c>
      <c r="C83" s="73">
        <f>SUM(C84:C87)</f>
        <v>0</v>
      </c>
      <c r="D83" s="83">
        <f>SUM(D84:D87)</f>
        <v>0</v>
      </c>
      <c r="E83" s="95">
        <f>SUM(E84:E87)</f>
        <v>0</v>
      </c>
      <c r="F83" s="123">
        <f>SUM(F84:F87)</f>
        <v>0</v>
      </c>
      <c r="G83" s="39"/>
    </row>
    <row r="84" spans="1:7" s="11" customFormat="1" ht="14.25">
      <c r="A84" s="13">
        <v>6900</v>
      </c>
      <c r="B84" s="20" t="s">
        <v>113</v>
      </c>
      <c r="C84" s="73"/>
      <c r="D84" s="83"/>
      <c r="E84" s="96"/>
      <c r="F84" s="122"/>
      <c r="G84" s="39"/>
    </row>
    <row r="85" spans="1:7" ht="14.25">
      <c r="A85" s="13">
        <v>6907</v>
      </c>
      <c r="B85" s="20" t="s">
        <v>110</v>
      </c>
      <c r="C85" s="99"/>
      <c r="D85" s="88"/>
      <c r="E85" s="101"/>
      <c r="F85" s="128"/>
      <c r="G85" s="38"/>
    </row>
    <row r="86" spans="1:7" ht="14.25">
      <c r="A86" s="4">
        <v>6910</v>
      </c>
      <c r="B86" s="19" t="s">
        <v>39</v>
      </c>
      <c r="C86" s="102"/>
      <c r="D86" s="112"/>
      <c r="E86" s="101"/>
      <c r="F86" s="128"/>
      <c r="G86" s="38"/>
    </row>
    <row r="87" spans="1:7" s="11" customFormat="1" ht="14.25">
      <c r="A87" s="2">
        <v>6940</v>
      </c>
      <c r="B87" s="15" t="s">
        <v>40</v>
      </c>
      <c r="C87" s="102"/>
      <c r="D87" s="112"/>
      <c r="E87" s="101"/>
      <c r="F87" s="128"/>
      <c r="G87" s="39"/>
    </row>
    <row r="88" spans="1:7" ht="14.25">
      <c r="A88" s="10">
        <v>71</v>
      </c>
      <c r="B88" s="14" t="s">
        <v>41</v>
      </c>
      <c r="C88" s="73">
        <f>SUM(C89:C94)</f>
        <v>115712</v>
      </c>
      <c r="D88" s="83">
        <f>SUM(D89:D94)</f>
        <v>25559.53</v>
      </c>
      <c r="E88" s="95">
        <f>SUM(E89:E94)</f>
        <v>112000</v>
      </c>
      <c r="F88" s="123">
        <f>SUM(F89:F94)</f>
        <v>110000</v>
      </c>
      <c r="G88" s="38"/>
    </row>
    <row r="89" spans="1:7" ht="14.25">
      <c r="A89" s="2">
        <v>7100</v>
      </c>
      <c r="B89" s="15" t="s">
        <v>42</v>
      </c>
      <c r="C89" s="102">
        <v>26946</v>
      </c>
      <c r="D89" s="112">
        <v>7628.95</v>
      </c>
      <c r="E89" s="101">
        <v>25000</v>
      </c>
      <c r="F89" s="128">
        <v>25000</v>
      </c>
      <c r="G89" s="38"/>
    </row>
    <row r="90" spans="1:7" ht="14.25">
      <c r="A90" s="2">
        <v>7140</v>
      </c>
      <c r="B90" s="15" t="s">
        <v>43</v>
      </c>
      <c r="C90" s="102">
        <v>76537</v>
      </c>
      <c r="D90" s="112">
        <v>14689</v>
      </c>
      <c r="E90" s="101">
        <v>75000</v>
      </c>
      <c r="F90" s="128">
        <v>75000</v>
      </c>
      <c r="G90" s="38"/>
    </row>
    <row r="91" spans="1:7" ht="14.25">
      <c r="A91" s="2">
        <v>7141</v>
      </c>
      <c r="B91" s="19" t="s">
        <v>84</v>
      </c>
      <c r="C91" s="102"/>
      <c r="D91" s="112"/>
      <c r="E91" s="101"/>
      <c r="F91" s="128"/>
      <c r="G91" s="38"/>
    </row>
    <row r="92" spans="1:7" ht="14.25">
      <c r="A92" s="2">
        <v>7145</v>
      </c>
      <c r="B92" s="19" t="s">
        <v>116</v>
      </c>
      <c r="C92" s="102">
        <v>5304</v>
      </c>
      <c r="D92" s="112"/>
      <c r="E92" s="101">
        <v>5000</v>
      </c>
      <c r="F92" s="128">
        <v>5000</v>
      </c>
      <c r="G92" s="43"/>
    </row>
    <row r="93" spans="1:7" ht="14.25">
      <c r="A93" s="2">
        <v>7150</v>
      </c>
      <c r="B93" s="19" t="s">
        <v>107</v>
      </c>
      <c r="C93" s="102">
        <v>6925</v>
      </c>
      <c r="D93" s="112">
        <v>3241.58</v>
      </c>
      <c r="E93" s="101">
        <v>7000</v>
      </c>
      <c r="F93" s="128">
        <v>5000</v>
      </c>
      <c r="G93" s="38"/>
    </row>
    <row r="94" spans="1:7" s="11" customFormat="1" ht="14.25">
      <c r="A94" s="2">
        <v>7190</v>
      </c>
      <c r="B94" s="15" t="s">
        <v>66</v>
      </c>
      <c r="C94" s="102"/>
      <c r="D94" s="112"/>
      <c r="E94" s="101"/>
      <c r="F94" s="128"/>
      <c r="G94" s="39"/>
    </row>
    <row r="95" spans="1:7" ht="14.25">
      <c r="A95" s="10">
        <v>73</v>
      </c>
      <c r="B95" s="14" t="s">
        <v>102</v>
      </c>
      <c r="C95" s="73">
        <f>C96+C97+C98</f>
        <v>49459</v>
      </c>
      <c r="D95" s="83">
        <f>D96+D97+D98</f>
        <v>44249.71</v>
      </c>
      <c r="E95" s="95">
        <f>E96+E97+E98</f>
        <v>45000</v>
      </c>
      <c r="F95" s="123">
        <f>F96+F97+F98</f>
        <v>45000</v>
      </c>
      <c r="G95" s="38"/>
    </row>
    <row r="96" spans="1:7" ht="14.25">
      <c r="A96" s="2">
        <v>7300</v>
      </c>
      <c r="B96" s="15" t="s">
        <v>45</v>
      </c>
      <c r="C96" s="102"/>
      <c r="D96" s="112"/>
      <c r="E96" s="101"/>
      <c r="F96" s="128"/>
      <c r="G96" s="38"/>
    </row>
    <row r="97" spans="1:7" ht="14.25">
      <c r="A97" s="2">
        <v>7320</v>
      </c>
      <c r="B97" s="15" t="s">
        <v>44</v>
      </c>
      <c r="C97" s="102"/>
      <c r="D97" s="112"/>
      <c r="E97" s="101"/>
      <c r="F97" s="128"/>
      <c r="G97" s="38"/>
    </row>
    <row r="98" spans="1:7" s="11" customFormat="1" ht="14.25">
      <c r="A98" s="2">
        <v>7390</v>
      </c>
      <c r="B98" s="15" t="s">
        <v>68</v>
      </c>
      <c r="C98" s="102">
        <v>49459</v>
      </c>
      <c r="D98" s="112">
        <v>44249.71</v>
      </c>
      <c r="E98" s="101">
        <v>45000</v>
      </c>
      <c r="F98" s="128">
        <v>45000</v>
      </c>
      <c r="G98" s="39"/>
    </row>
    <row r="99" spans="1:7" ht="14.25">
      <c r="A99" s="10">
        <v>74</v>
      </c>
      <c r="B99" s="14" t="s">
        <v>46</v>
      </c>
      <c r="C99" s="73">
        <f>SUM(C100:C101)</f>
        <v>5515</v>
      </c>
      <c r="D99" s="83">
        <f>SUM(D100:D101)</f>
        <v>0</v>
      </c>
      <c r="E99" s="95">
        <f>SUM(E100:E101)</f>
        <v>5000</v>
      </c>
      <c r="F99" s="123">
        <f>SUM(F100:F101)</f>
        <v>5000</v>
      </c>
      <c r="G99" s="38"/>
    </row>
    <row r="100" spans="1:7" ht="14.25">
      <c r="A100" s="2">
        <v>7400</v>
      </c>
      <c r="B100" s="15" t="s">
        <v>47</v>
      </c>
      <c r="C100" s="102">
        <v>5515</v>
      </c>
      <c r="D100" s="112"/>
      <c r="E100" s="101">
        <v>5000</v>
      </c>
      <c r="F100" s="128">
        <v>5000</v>
      </c>
      <c r="G100" s="38"/>
    </row>
    <row r="101" spans="1:7" s="11" customFormat="1" ht="14.25">
      <c r="A101" s="2">
        <v>7430</v>
      </c>
      <c r="B101" s="15" t="s">
        <v>78</v>
      </c>
      <c r="C101" s="102"/>
      <c r="D101" s="112"/>
      <c r="E101" s="101"/>
      <c r="F101" s="128"/>
      <c r="G101" s="39"/>
    </row>
    <row r="102" spans="1:7" ht="14.25">
      <c r="A102" s="10">
        <v>75</v>
      </c>
      <c r="B102" s="14" t="s">
        <v>48</v>
      </c>
      <c r="C102" s="73">
        <f>C103</f>
        <v>4030</v>
      </c>
      <c r="D102" s="83">
        <f>D103</f>
        <v>762.5</v>
      </c>
      <c r="E102" s="95">
        <f>E103</f>
        <v>4000</v>
      </c>
      <c r="F102" s="123">
        <f>F103</f>
        <v>4000</v>
      </c>
      <c r="G102" s="38"/>
    </row>
    <row r="103" spans="1:7" s="11" customFormat="1" ht="14.25">
      <c r="A103" s="2">
        <v>7500</v>
      </c>
      <c r="B103" s="15" t="s">
        <v>48</v>
      </c>
      <c r="C103" s="102">
        <v>4030</v>
      </c>
      <c r="D103" s="112">
        <v>762.5</v>
      </c>
      <c r="E103" s="101">
        <v>4000</v>
      </c>
      <c r="F103" s="128">
        <v>4000</v>
      </c>
      <c r="G103" s="39"/>
    </row>
    <row r="104" spans="1:7" ht="14.25">
      <c r="A104" s="10">
        <v>77</v>
      </c>
      <c r="B104" s="14" t="s">
        <v>49</v>
      </c>
      <c r="C104" s="73">
        <f>SUM(C105:C109)</f>
        <v>12146</v>
      </c>
      <c r="D104" s="83">
        <f>SUM(D105:D109)</f>
        <v>18567.57</v>
      </c>
      <c r="E104" s="95">
        <f>SUM(E105:E109)</f>
        <v>10400</v>
      </c>
      <c r="F104" s="123">
        <f>SUM(F105:F109)</f>
        <v>10400</v>
      </c>
      <c r="G104" s="38"/>
    </row>
    <row r="105" spans="1:7" ht="14.25">
      <c r="A105" s="2">
        <v>7710</v>
      </c>
      <c r="B105" s="15" t="s">
        <v>50</v>
      </c>
      <c r="C105" s="102"/>
      <c r="D105" s="112"/>
      <c r="E105" s="101"/>
      <c r="F105" s="128"/>
      <c r="G105" s="38"/>
    </row>
    <row r="106" spans="1:7" ht="14.25">
      <c r="A106" s="2">
        <v>7770</v>
      </c>
      <c r="B106" s="15" t="s">
        <v>51</v>
      </c>
      <c r="C106" s="102">
        <v>403</v>
      </c>
      <c r="D106" s="112">
        <v>192.2</v>
      </c>
      <c r="E106" s="101">
        <v>400</v>
      </c>
      <c r="F106" s="128">
        <v>400</v>
      </c>
      <c r="G106" s="38"/>
    </row>
    <row r="107" spans="1:7" ht="14.25">
      <c r="A107" s="2">
        <v>7790</v>
      </c>
      <c r="B107" s="15" t="s">
        <v>52</v>
      </c>
      <c r="C107" s="102"/>
      <c r="D107" s="112"/>
      <c r="E107" s="101"/>
      <c r="F107" s="128"/>
      <c r="G107" s="38"/>
    </row>
    <row r="108" spans="1:7" ht="14.25">
      <c r="A108" s="2">
        <v>7791</v>
      </c>
      <c r="B108" s="15" t="s">
        <v>53</v>
      </c>
      <c r="C108" s="102">
        <v>11743</v>
      </c>
      <c r="D108" s="112">
        <v>18375.37</v>
      </c>
      <c r="E108" s="101">
        <v>10000</v>
      </c>
      <c r="F108" s="128">
        <v>10000</v>
      </c>
      <c r="G108" s="38"/>
    </row>
    <row r="109" spans="1:7" ht="14.25">
      <c r="A109" s="2">
        <v>7830</v>
      </c>
      <c r="B109" s="15" t="s">
        <v>88</v>
      </c>
      <c r="C109" s="102"/>
      <c r="D109" s="112"/>
      <c r="E109" s="101"/>
      <c r="F109" s="128"/>
      <c r="G109" s="38"/>
    </row>
    <row r="110" spans="1:7" ht="15" thickBot="1">
      <c r="A110" s="52"/>
      <c r="B110" s="56" t="s">
        <v>72</v>
      </c>
      <c r="C110" s="76">
        <f>C33+C40+C45+C48+C51+C53+C59+C64+C72+C76+C78+C83+C88+C95+C99+C102+C104</f>
        <v>578783.39</v>
      </c>
      <c r="D110" s="86">
        <f>D33+D40+D45+D48+D51+D53+D59+D64+D72+D76+D78+D83+D88+D95+D99+D102+D104</f>
        <v>328911.80000000005</v>
      </c>
      <c r="E110" s="97">
        <f>E33+E40+E45+E48+E51+E53+E59+E64+E72+E76+E78+E83+E88+E95+E99+E102+E104</f>
        <v>586400</v>
      </c>
      <c r="F110" s="124">
        <f>F33+F40+F45+F48+F51+F53+F59+F64+F72+F76+F78+F83+F88+F95+F99+F102+F104</f>
        <v>539400</v>
      </c>
      <c r="G110" s="55"/>
    </row>
    <row r="111" spans="1:7" s="5" customFormat="1" ht="15" thickTop="1">
      <c r="A111" s="47"/>
      <c r="B111" s="50"/>
      <c r="C111" s="103"/>
      <c r="D111" s="114"/>
      <c r="E111" s="98"/>
      <c r="F111" s="120"/>
      <c r="G111" s="58"/>
    </row>
    <row r="112" spans="1:7" ht="14.25">
      <c r="A112" s="1">
        <v>80</v>
      </c>
      <c r="B112" s="16" t="s">
        <v>54</v>
      </c>
      <c r="C112" s="96">
        <f>SUM(C113:C114)</f>
        <v>17.75</v>
      </c>
      <c r="D112" s="111">
        <f>SUM(D113:D114)</f>
        <v>42.41</v>
      </c>
      <c r="E112" s="96">
        <f>SUM(E113:E114)</f>
        <v>0</v>
      </c>
      <c r="F112" s="122">
        <f>SUM(F113:F114)</f>
        <v>0</v>
      </c>
      <c r="G112" s="38"/>
    </row>
    <row r="113" spans="1:7" ht="14.25">
      <c r="A113" s="2">
        <v>8050</v>
      </c>
      <c r="B113" s="15" t="s">
        <v>55</v>
      </c>
      <c r="C113" s="102">
        <v>17.75</v>
      </c>
      <c r="D113" s="112">
        <v>42.41</v>
      </c>
      <c r="E113" s="101"/>
      <c r="F113" s="128"/>
      <c r="G113" s="38"/>
    </row>
    <row r="114" spans="1:7" ht="14.25">
      <c r="A114" s="2">
        <v>8070</v>
      </c>
      <c r="B114" s="15" t="s">
        <v>56</v>
      </c>
      <c r="C114" s="102"/>
      <c r="D114" s="112"/>
      <c r="E114" s="101"/>
      <c r="F114" s="128"/>
      <c r="G114" s="38"/>
    </row>
    <row r="115" spans="1:7" s="5" customFormat="1" ht="14.25">
      <c r="A115" s="2"/>
      <c r="B115" s="16" t="s">
        <v>73</v>
      </c>
      <c r="C115" s="74">
        <f>SUM(C113:C114)</f>
        <v>17.75</v>
      </c>
      <c r="D115" s="85">
        <f>SUM(D113:D114)</f>
        <v>42.41</v>
      </c>
      <c r="E115" s="74">
        <f>SUM(E113:E114)</f>
        <v>0</v>
      </c>
      <c r="F115" s="29">
        <f>SUM(F113:F114)</f>
        <v>0</v>
      </c>
      <c r="G115" s="40"/>
    </row>
    <row r="116" spans="1:7" ht="14.25">
      <c r="A116" s="1">
        <v>81</v>
      </c>
      <c r="B116" s="16" t="s">
        <v>57</v>
      </c>
      <c r="C116" s="74">
        <f>SUM(C117:C118)</f>
        <v>0</v>
      </c>
      <c r="D116" s="85">
        <f>SUM(D117:D118)</f>
        <v>909.63</v>
      </c>
      <c r="E116" s="96">
        <f>SUM(E117:E118)</f>
        <v>0</v>
      </c>
      <c r="F116" s="122">
        <f>SUM(F117:F118)</f>
        <v>900</v>
      </c>
      <c r="G116" s="38"/>
    </row>
    <row r="117" spans="1:7" ht="14.25">
      <c r="A117" s="2">
        <v>8150</v>
      </c>
      <c r="B117" s="15" t="s">
        <v>58</v>
      </c>
      <c r="C117" s="102"/>
      <c r="D117" s="112">
        <v>909.63</v>
      </c>
      <c r="E117" s="101"/>
      <c r="F117" s="128">
        <v>900</v>
      </c>
      <c r="G117" s="38"/>
    </row>
    <row r="118" spans="1:7" ht="14.25">
      <c r="A118" s="2">
        <v>8170</v>
      </c>
      <c r="B118" s="15" t="s">
        <v>59</v>
      </c>
      <c r="C118" s="102"/>
      <c r="D118" s="112"/>
      <c r="E118" s="101"/>
      <c r="F118" s="128"/>
      <c r="G118" s="38"/>
    </row>
    <row r="119" spans="1:7" ht="14.25">
      <c r="A119" s="2"/>
      <c r="B119" s="16" t="s">
        <v>74</v>
      </c>
      <c r="C119" s="74">
        <f>SUM(C117:C118)</f>
        <v>0</v>
      </c>
      <c r="D119" s="85">
        <f>SUM(D117:D118)</f>
        <v>909.63</v>
      </c>
      <c r="E119" s="96">
        <f>SUM(E117:E118)</f>
        <v>0</v>
      </c>
      <c r="F119" s="122">
        <f>SUM(F117:F118)</f>
        <v>900</v>
      </c>
      <c r="G119" s="38"/>
    </row>
    <row r="120" spans="1:7" ht="14.25">
      <c r="A120" s="3"/>
      <c r="B120" s="3"/>
      <c r="C120" s="102"/>
      <c r="D120" s="112"/>
      <c r="E120" s="101"/>
      <c r="F120" s="128"/>
      <c r="G120" s="38"/>
    </row>
    <row r="121" spans="1:7" ht="15" thickBot="1">
      <c r="A121" s="53"/>
      <c r="B121" s="56" t="s">
        <v>75</v>
      </c>
      <c r="C121" s="76">
        <f>SUM(C31-C110+C115-C119)</f>
        <v>-82465.64000000001</v>
      </c>
      <c r="D121" s="86">
        <f>SUM(D31-D110+D115-D119)</f>
        <v>-10334.070000000034</v>
      </c>
      <c r="E121" s="97">
        <f>SUM(E31-E110+E115-E119)</f>
        <v>-177900</v>
      </c>
      <c r="F121" s="124">
        <f>SUM(F31-F110+F115-F119)</f>
        <v>-135800</v>
      </c>
      <c r="G121" s="55"/>
    </row>
    <row r="122" ht="15" thickTop="1"/>
  </sheetData>
  <sheetProtection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4" r:id="rId1"/>
  <headerFooter>
    <oddHeader>&amp;C&amp;"-,Fet"&amp;14BUDSJETT RINDAL IL 2021</oddHeader>
    <oddFooter xml:space="preserve">&amp;CSide &amp;P av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torbo</cp:lastModifiedBy>
  <cp:lastPrinted>2020-12-08T15:05:12Z</cp:lastPrinted>
  <dcterms:created xsi:type="dcterms:W3CDTF">2014-03-11T08:19:53Z</dcterms:created>
  <dcterms:modified xsi:type="dcterms:W3CDTF">2021-03-10T18:38:00Z</dcterms:modified>
  <cp:category/>
  <cp:version/>
  <cp:contentType/>
  <cp:contentStatus/>
</cp:coreProperties>
</file>