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dtabell samlet" sheetId="1" r:id="rId1"/>
    <sheet name="Tidsestimat" sheetId="2" r:id="rId2"/>
    <sheet name="Admin" sheetId="3" r:id="rId3"/>
    <sheet name="Sheet1" sheetId="4" r:id="rId4"/>
  </sheets>
  <definedNames>
    <definedName name="_xlnm.Print_Titles" localSheetId="1">'Tidsestimat'!$1:$5</definedName>
    <definedName name="_dag1">'Admin'!$B$2:$B$5</definedName>
    <definedName name="_dag4">'Admin'!$E$2:$E$5</definedName>
    <definedName name="Etappetider">'Admin'!$A$2:$A$48</definedName>
    <definedName name="Start_Dag1">'Admin'!$B$2:$B$4</definedName>
    <definedName name="Start_Dag2">'Admin'!$C$2:$C$4</definedName>
    <definedName name="Start_Dag3">'Admin'!$D$2:$D$4</definedName>
    <definedName name="Start_Dag4">'Admin'!$E$2:$E$4</definedName>
    <definedName name="Starttidspunkt_dag_1">'Admin'!$B$2:$B$5</definedName>
  </definedNames>
  <calcPr fullCalcOnLoad="1"/>
</workbook>
</file>

<file path=xl/sharedStrings.xml><?xml version="1.0" encoding="utf-8"?>
<sst xmlns="http://schemas.openxmlformats.org/spreadsheetml/2006/main" count="259" uniqueCount="211">
  <si>
    <t>ST. OLAVSLOPPET</t>
  </si>
  <si>
    <r>
      <t xml:space="preserve">RT-TIDTABELL </t>
    </r>
    <r>
      <rPr>
        <b/>
        <sz val="12"/>
        <rFont val="Calibri"/>
        <family val="2"/>
      </rPr>
      <t>©</t>
    </r>
  </si>
  <si>
    <t xml:space="preserve">ØSTERSUND - TRONDHEIM </t>
  </si>
  <si>
    <t>Ca. starttider beregnet etter estimert km-tid</t>
  </si>
  <si>
    <t>27. JUNI - 30. JUNI 2012</t>
  </si>
  <si>
    <t>Lagnavn:</t>
  </si>
  <si>
    <t>RINDALS-TROLL LAG</t>
  </si>
  <si>
    <t>Lag 1</t>
  </si>
  <si>
    <t>Lag 2</t>
  </si>
  <si>
    <t>Lag 3</t>
  </si>
  <si>
    <t>Lag 4</t>
  </si>
  <si>
    <t>Lagleder:</t>
  </si>
  <si>
    <t>Ola A. Skjermo</t>
  </si>
  <si>
    <t>Telefon:</t>
  </si>
  <si>
    <t>Startnr.:</t>
  </si>
  <si>
    <t>Etappe
nr.</t>
  </si>
  <si>
    <t xml:space="preserve">Onsdag 27. juni </t>
  </si>
  <si>
    <t>Lengde</t>
  </si>
  <si>
    <t>Est. km-tid</t>
  </si>
  <si>
    <t>3.20</t>
  </si>
  <si>
    <t>3.45</t>
  </si>
  <si>
    <t>4.40</t>
  </si>
  <si>
    <t>5.15</t>
  </si>
  <si>
    <t>[km]</t>
  </si>
  <si>
    <t>Navn på løper</t>
  </si>
  <si>
    <t>Telefon</t>
  </si>
  <si>
    <t>[min/km]</t>
  </si>
  <si>
    <t>Starttid</t>
  </si>
  <si>
    <t>Slutt</t>
  </si>
  <si>
    <t>Östersund- Byskogen</t>
  </si>
  <si>
    <t>Line Sundet</t>
  </si>
  <si>
    <t>Byskogen - Ås</t>
  </si>
  <si>
    <t>Torill Bye</t>
  </si>
  <si>
    <t>Ås- Grönängen</t>
  </si>
  <si>
    <t>Ingvild Bye Fugelsøy</t>
  </si>
  <si>
    <t>Grönängen-Krokom</t>
  </si>
  <si>
    <t>Hanne Bye Fugelsøy</t>
  </si>
  <si>
    <t>Krokom- Västerkälen</t>
  </si>
  <si>
    <t>Gine Bye Fugelsøy</t>
  </si>
  <si>
    <t>Västerkälen- Nälden</t>
  </si>
  <si>
    <t>Hedvig Bakken</t>
  </si>
  <si>
    <t>Nälden-Valne</t>
  </si>
  <si>
    <t>Åse Børset</t>
  </si>
  <si>
    <t>Valne- Glösa</t>
  </si>
  <si>
    <t>Signe Anita Helgetun</t>
  </si>
  <si>
    <t>Glösa – Wången</t>
  </si>
  <si>
    <t>Mia Bakken</t>
  </si>
  <si>
    <t>Wången – Slåtte</t>
  </si>
  <si>
    <t>Marit I Bakk</t>
  </si>
  <si>
    <t>Slåtte – Bleckåsen</t>
  </si>
  <si>
    <t>Lena Kristiansen Sødal</t>
  </si>
  <si>
    <t>Bleckåsen – Andersböle</t>
  </si>
  <si>
    <t>Elin Strømsvik</t>
  </si>
  <si>
    <t>Andersböle-Mörsil</t>
  </si>
  <si>
    <t>Aina Søbak</t>
  </si>
  <si>
    <t>Mörsil-Järpen</t>
  </si>
  <si>
    <t>Hanne H. Strand</t>
  </si>
  <si>
    <t>Järpen-Undersåkerkyrka</t>
  </si>
  <si>
    <t>Arnhild Foseide Fagerholt</t>
  </si>
  <si>
    <t>Undersåker kyrka-Undersåker</t>
  </si>
  <si>
    <t>Eva Bakken</t>
  </si>
  <si>
    <t>Undersåker-Såå</t>
  </si>
  <si>
    <t>Mona Bolme</t>
  </si>
  <si>
    <t>Såå-Åre</t>
  </si>
  <si>
    <t>Kari Nergård Bonvik</t>
  </si>
  <si>
    <t>Sum</t>
  </si>
  <si>
    <t>18 etapper. Total lengde:</t>
  </si>
  <si>
    <t>Torsdag 28. juni</t>
  </si>
  <si>
    <t>Åre-Duved</t>
  </si>
  <si>
    <t>Duved – Staa</t>
  </si>
  <si>
    <t>Staa -Tännforsen</t>
  </si>
  <si>
    <t>Tännforsen-Bodsjöbränna</t>
  </si>
  <si>
    <t>Bodsjöbränna-Stalltjärnsgropen</t>
  </si>
  <si>
    <t>Stalltjärnsgropen-Asån</t>
  </si>
  <si>
    <t>Asån-Saxvallen</t>
  </si>
  <si>
    <t>Saxvallen-Skalstugan</t>
  </si>
  <si>
    <t>Skalstugan - Kalfjället</t>
  </si>
  <si>
    <t>Kalfjället - Sandvika</t>
  </si>
  <si>
    <t>10 etapper. Total lengde:</t>
  </si>
  <si>
    <t>Fredag 29. juni</t>
  </si>
  <si>
    <t>Sandvika- St Olavsbrua</t>
  </si>
  <si>
    <t>Aud Lillegård</t>
  </si>
  <si>
    <t>St Olavsbrua-Sul</t>
  </si>
  <si>
    <t>Aud G. Helgetun</t>
  </si>
  <si>
    <t>Sul - Vaterholmen</t>
  </si>
  <si>
    <t>Siv Elin Krutvik</t>
  </si>
  <si>
    <t>Vaterholmen-Inndal</t>
  </si>
  <si>
    <t>Ingrid Halgunset</t>
  </si>
  <si>
    <t>Inndal - Østnesbakkene</t>
  </si>
  <si>
    <t>Østnesbakkene - Leirådal</t>
  </si>
  <si>
    <t>Mali Røen Skjermo</t>
  </si>
  <si>
    <t>Leirådal-Stiklestad</t>
  </si>
  <si>
    <t>Linn Røen Skjermo</t>
  </si>
  <si>
    <t>Stiklestad- Verdalsøra</t>
  </si>
  <si>
    <t>Monica Sæther</t>
  </si>
  <si>
    <t>Verdalsøra- Mule skole</t>
  </si>
  <si>
    <t>Anne Britt Ornæs</t>
  </si>
  <si>
    <t>Mule skole - Levanger</t>
  </si>
  <si>
    <t>??</t>
  </si>
  <si>
    <t xml:space="preserve">Lørdag 30. juni </t>
  </si>
  <si>
    <t>Levanger- Skogn</t>
  </si>
  <si>
    <t>Skogn - Ronglan</t>
  </si>
  <si>
    <t>Ronglan- Åsen</t>
  </si>
  <si>
    <t>Britt Solveig Sjømæling</t>
  </si>
  <si>
    <t>Åsen- Åsenfjord</t>
  </si>
  <si>
    <t>Åsenfjord - Fættenfjord</t>
  </si>
  <si>
    <t>Fættenfjord - Steinvikholmen</t>
  </si>
  <si>
    <t>Steinvikholmen - Framnes</t>
  </si>
  <si>
    <t>Tiia Tallila</t>
  </si>
  <si>
    <t>Framnes-Stjørdal</t>
  </si>
  <si>
    <t>Stjørdal- Gevingåsen</t>
  </si>
  <si>
    <t>Ingebjørg Sande</t>
  </si>
  <si>
    <t>Gevingåsen- Hommelvik</t>
  </si>
  <si>
    <t>Anne Margrethe Paulsen</t>
  </si>
  <si>
    <t>Hommelvik- Malvik</t>
  </si>
  <si>
    <t>Line Høgli Furuhaug</t>
  </si>
  <si>
    <t>Malvik - Ranheim</t>
  </si>
  <si>
    <t>Elin Røen Skjermo</t>
  </si>
  <si>
    <t>Ranheim- Lade</t>
  </si>
  <si>
    <t>Grete Iren Røen</t>
  </si>
  <si>
    <t>Lade - Trondheim</t>
  </si>
  <si>
    <t xml:space="preserve">14 etapper. Total lengde:  </t>
  </si>
  <si>
    <t>Total lengde</t>
  </si>
  <si>
    <t>For å velge individuell etappehastighet, trykker du
først i den respektive ruten, og deretter på pilen som dukker opp til høyre for ruten og velger hastighet.</t>
  </si>
  <si>
    <t>Etappe</t>
  </si>
  <si>
    <t>Lengde
m/deling</t>
  </si>
  <si>
    <t>Telefonnr</t>
  </si>
  <si>
    <t>Estimert
hastighet</t>
  </si>
  <si>
    <t>Estimert klokkeslett</t>
  </si>
  <si>
    <t>Start</t>
  </si>
  <si>
    <t>Trondheim - Lade</t>
  </si>
  <si>
    <t>Lade - Ranheim</t>
  </si>
  <si>
    <t>Ranheim - Vikhammer</t>
  </si>
  <si>
    <t>Vikhammer - Hommelvik</t>
  </si>
  <si>
    <t>Hommelvik - Gevingåsen</t>
  </si>
  <si>
    <t>Gevingåsen - Stjørdal</t>
  </si>
  <si>
    <t>Stjørdal - Framnes</t>
  </si>
  <si>
    <t>Framnes - Steinvikholmen</t>
  </si>
  <si>
    <t>Steinvikholmen - Fættenfjord</t>
  </si>
  <si>
    <t xml:space="preserve">Fættenfjord-Åsenfjord </t>
  </si>
  <si>
    <t>Åsenfjord-Åsen</t>
  </si>
  <si>
    <t>Åsen - Ronglan</t>
  </si>
  <si>
    <t>Ronglan - Skogn</t>
  </si>
  <si>
    <t>Skogn - Levanger</t>
  </si>
  <si>
    <t>14 etapper. Total lengde:</t>
  </si>
  <si>
    <t>Gj.snittshastighet (dag 1)</t>
  </si>
  <si>
    <t>Total tid (dag 1)</t>
  </si>
  <si>
    <t>Levanger - Mule</t>
  </si>
  <si>
    <t>Mule - Verdal</t>
  </si>
  <si>
    <t>Verdalsøra - Stiklestad</t>
  </si>
  <si>
    <t>Stiklestad - Leirådal</t>
  </si>
  <si>
    <t>Leirådal - Østnesbakkene</t>
  </si>
  <si>
    <t>Østnesbakkene - inndal</t>
  </si>
  <si>
    <t>Inndal - Vaterholmen</t>
  </si>
  <si>
    <t>Vaterholmen - Sul</t>
  </si>
  <si>
    <t>Sul - Olavsbrua</t>
  </si>
  <si>
    <t>Olavsbrua - Sandvika</t>
  </si>
  <si>
    <t>10 etapper</t>
  </si>
  <si>
    <t>Gj.snittshastighet (dag 2)</t>
  </si>
  <si>
    <t>Total tid (dag 2)</t>
  </si>
  <si>
    <t>Sandvika - Kalfjället</t>
  </si>
  <si>
    <t>Kalfjället - Skalstugan</t>
  </si>
  <si>
    <t>Skalstugan - Saxvallen</t>
  </si>
  <si>
    <t>Saxvallen - Moan</t>
  </si>
  <si>
    <t>Moan - Stalltjernsgropen</t>
  </si>
  <si>
    <t>Stalltjärnsgropen - Bodsjöbrenna</t>
  </si>
  <si>
    <t>Bodsjöbrenna - Tännforsen</t>
  </si>
  <si>
    <t>Tännforsen - Ståå</t>
  </si>
  <si>
    <t>Ståå - Duved</t>
  </si>
  <si>
    <t>Duved- Åre</t>
  </si>
  <si>
    <t>10 etapper.     Total lengde:</t>
  </si>
  <si>
    <t>Gj.snittshastighet (dag 3)</t>
  </si>
  <si>
    <t>Total tid (dag 3)</t>
  </si>
  <si>
    <t>Åre Såå</t>
  </si>
  <si>
    <t>Såå- Undersåkers by</t>
  </si>
  <si>
    <t>Undersåker by - Undersåker krk</t>
  </si>
  <si>
    <t>Undersåker krk - Järpen</t>
  </si>
  <si>
    <t>Järpen - Mörsil</t>
  </si>
  <si>
    <t>Mørsil - Andersbøle-</t>
  </si>
  <si>
    <t xml:space="preserve"> Andersbøle–Bleckåsen </t>
  </si>
  <si>
    <t xml:space="preserve">  Bleckåsen – Slåtte</t>
  </si>
  <si>
    <t>Slåtte  –  Wången</t>
  </si>
  <si>
    <t xml:space="preserve">  Wången – Gløsa</t>
  </si>
  <si>
    <t>Gløsa -  Valne</t>
  </si>
  <si>
    <t>Valne - Nälden</t>
  </si>
  <si>
    <t xml:space="preserve"> Nälden - Västerkälen</t>
  </si>
  <si>
    <t xml:space="preserve"> Västerkälen - Krokom</t>
  </si>
  <si>
    <t>Krokom -Grönängen</t>
  </si>
  <si>
    <t xml:space="preserve"> Grönängen - Ås</t>
  </si>
  <si>
    <t>Ås- Byskogen</t>
  </si>
  <si>
    <t>Byskogen -   Østersund</t>
  </si>
  <si>
    <t xml:space="preserve">18 etapper. Total lengde:  </t>
  </si>
  <si>
    <t>Gj.snittshastighet (dag 4)</t>
  </si>
  <si>
    <t>Total tid (dag 4)</t>
  </si>
  <si>
    <t>Gj.snittshastighet (totalt)</t>
  </si>
  <si>
    <t>Total tid (totalt</t>
  </si>
  <si>
    <t>Etappetider</t>
  </si>
  <si>
    <t>Start_Dag1</t>
  </si>
  <si>
    <t>Start_Dag2</t>
  </si>
  <si>
    <t>Start_Dag3</t>
  </si>
  <si>
    <t>Start_Dag4</t>
  </si>
  <si>
    <t>Starttidene vil da bli slik:</t>
  </si>
  <si>
    <t>Pulje 2</t>
  </si>
  <si>
    <t>Dag1</t>
  </si>
  <si>
    <t>Dag2</t>
  </si>
  <si>
    <t>Dag3</t>
  </si>
  <si>
    <t>Dag4</t>
  </si>
  <si>
    <t>Pulje 3</t>
  </si>
  <si>
    <t>Pulje 1</t>
  </si>
  <si>
    <t>Pulje 5</t>
  </si>
  <si>
    <t>Pulje 4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</si>
</sst>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MM:SS.0"/>
    <numFmt numFmtId="167" formatCode="HH:MM"/>
    <numFmt numFmtId="168" formatCode="DD/MM/YY\ HH:MM"/>
    <numFmt numFmtId="169" formatCode="DD/MM/YYYY;@"/>
    <numFmt numFmtId="170" formatCode="#,##0"/>
    <numFmt numFmtId="171" formatCode="MM/YY"/>
    <numFmt numFmtId="172" formatCode="MM:SS"/>
    <numFmt numFmtId="173" formatCode="DD/\ MMMM"/>
    <numFmt numFmtId="174" formatCode="HH:MM:SS"/>
    <numFmt numFmtId="175" formatCode="[H]:MM:SS"/>
  </numFmts>
  <fonts count="19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2" borderId="0" applyNumberFormat="0" applyBorder="0" applyAlignment="0" applyProtection="0"/>
  </cellStyleXfs>
  <cellXfs count="16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3" borderId="1" xfId="0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3" borderId="1" xfId="0" applyNumberFormat="1" applyFont="1" applyFill="1" applyBorder="1" applyAlignment="1">
      <alignment horizontal="center"/>
    </xf>
    <xf numFmtId="164" fontId="6" fillId="0" borderId="8" xfId="0" applyFont="1" applyBorder="1" applyAlignment="1">
      <alignment/>
    </xf>
    <xf numFmtId="164" fontId="7" fillId="4" borderId="1" xfId="20" applyNumberFormat="1" applyFill="1" applyBorder="1" applyAlignment="1" applyProtection="1">
      <alignment horizontal="center" vertical="center" wrapText="1"/>
      <protection/>
    </xf>
    <xf numFmtId="164" fontId="7" fillId="4" borderId="0" xfId="20" applyNumberFormat="1" applyFill="1" applyBorder="1" applyAlignment="1" applyProtection="1">
      <alignment horizontal="center" vertical="center" wrapText="1"/>
      <protection/>
    </xf>
    <xf numFmtId="164" fontId="8" fillId="4" borderId="7" xfId="20" applyNumberFormat="1" applyFont="1" applyFill="1" applyBorder="1" applyAlignment="1" applyProtection="1">
      <alignment horizontal="center" vertical="center" wrapText="1"/>
      <protection/>
    </xf>
    <xf numFmtId="164" fontId="4" fillId="4" borderId="7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5" fillId="0" borderId="8" xfId="0" applyFont="1" applyBorder="1" applyAlignment="1">
      <alignment/>
    </xf>
    <xf numFmtId="164" fontId="6" fillId="3" borderId="8" xfId="0" applyFont="1" applyFill="1" applyBorder="1" applyAlignment="1">
      <alignment/>
    </xf>
    <xf numFmtId="165" fontId="5" fillId="0" borderId="8" xfId="0" applyNumberFormat="1" applyFont="1" applyBorder="1" applyAlignment="1">
      <alignment/>
    </xf>
    <xf numFmtId="170" fontId="6" fillId="3" borderId="0" xfId="0" applyNumberFormat="1" applyFont="1" applyFill="1" applyAlignment="1">
      <alignment horizontal="center"/>
    </xf>
    <xf numFmtId="164" fontId="6" fillId="4" borderId="10" xfId="0" applyFont="1" applyFill="1" applyBorder="1" applyAlignment="1">
      <alignment/>
    </xf>
    <xf numFmtId="164" fontId="9" fillId="4" borderId="10" xfId="20" applyNumberFormat="1" applyFont="1" applyFill="1" applyBorder="1" applyAlignment="1" applyProtection="1">
      <alignment horizontal="center" vertical="center" wrapText="1"/>
      <protection/>
    </xf>
    <xf numFmtId="164" fontId="9" fillId="4" borderId="0" xfId="20" applyNumberFormat="1" applyFont="1" applyFill="1" applyBorder="1" applyAlignment="1" applyProtection="1">
      <alignment horizontal="center" vertical="center" wrapText="1"/>
      <protection/>
    </xf>
    <xf numFmtId="164" fontId="10" fillId="4" borderId="5" xfId="2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4" borderId="0" xfId="0" applyFont="1" applyFill="1" applyAlignment="1">
      <alignment/>
    </xf>
    <xf numFmtId="164" fontId="5" fillId="0" borderId="11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center" vertical="top" wrapText="1"/>
    </xf>
    <xf numFmtId="165" fontId="5" fillId="0" borderId="11" xfId="0" applyNumberFormat="1" applyFont="1" applyBorder="1" applyAlignment="1">
      <alignment horizontal="left" vertical="center" wrapText="1"/>
    </xf>
    <xf numFmtId="164" fontId="6" fillId="0" borderId="12" xfId="0" applyFont="1" applyBorder="1" applyAlignment="1">
      <alignment/>
    </xf>
    <xf numFmtId="164" fontId="9" fillId="4" borderId="13" xfId="20" applyNumberFormat="1" applyFont="1" applyFill="1" applyBorder="1" applyAlignment="1" applyProtection="1">
      <alignment horizontal="center" vertical="center" wrapText="1"/>
      <protection/>
    </xf>
    <xf numFmtId="164" fontId="9" fillId="4" borderId="14" xfId="20" applyNumberFormat="1" applyFont="1" applyFill="1" applyBorder="1" applyAlignment="1" applyProtection="1">
      <alignment horizontal="center" vertical="center" wrapText="1"/>
      <protection/>
    </xf>
    <xf numFmtId="171" fontId="10" fillId="4" borderId="15" xfId="20" applyNumberFormat="1" applyFont="1" applyFill="1" applyBorder="1" applyAlignment="1" applyProtection="1">
      <alignment horizontal="center" vertical="center" wrapText="1"/>
      <protection/>
    </xf>
    <xf numFmtId="164" fontId="10" fillId="4" borderId="15" xfId="20" applyNumberFormat="1" applyFont="1" applyFill="1" applyBorder="1" applyAlignment="1" applyProtection="1">
      <alignment horizontal="center" vertical="center" wrapText="1"/>
      <protection/>
    </xf>
    <xf numFmtId="165" fontId="10" fillId="4" borderId="0" xfId="0" applyNumberFormat="1" applyFont="1" applyFill="1" applyBorder="1" applyAlignment="1">
      <alignment horizontal="center"/>
    </xf>
    <xf numFmtId="164" fontId="10" fillId="4" borderId="15" xfId="0" applyFont="1" applyFill="1" applyBorder="1" applyAlignment="1">
      <alignment horizontal="center"/>
    </xf>
    <xf numFmtId="164" fontId="10" fillId="4" borderId="14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5" fillId="0" borderId="12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left" vertical="center" wrapText="1"/>
    </xf>
    <xf numFmtId="164" fontId="5" fillId="0" borderId="13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vertical="top" wrapText="1"/>
    </xf>
    <xf numFmtId="165" fontId="11" fillId="0" borderId="7" xfId="0" applyNumberFormat="1" applyFont="1" applyBorder="1" applyAlignment="1">
      <alignment horizontal="center" vertical="top" wrapText="1"/>
    </xf>
    <xf numFmtId="164" fontId="6" fillId="3" borderId="16" xfId="0" applyFont="1" applyFill="1" applyBorder="1" applyAlignment="1">
      <alignment/>
    </xf>
    <xf numFmtId="172" fontId="6" fillId="5" borderId="1" xfId="0" applyNumberFormat="1" applyFont="1" applyFill="1" applyBorder="1" applyAlignment="1">
      <alignment/>
    </xf>
    <xf numFmtId="167" fontId="6" fillId="5" borderId="16" xfId="0" applyNumberFormat="1" applyFont="1" applyFill="1" applyBorder="1" applyAlignment="1" applyProtection="1">
      <alignment/>
      <protection locked="0"/>
    </xf>
    <xf numFmtId="167" fontId="6" fillId="0" borderId="16" xfId="0" applyNumberFormat="1" applyFont="1" applyBorder="1" applyAlignment="1">
      <alignment/>
    </xf>
    <xf numFmtId="164" fontId="11" fillId="0" borderId="1" xfId="0" applyFont="1" applyBorder="1" applyAlignment="1">
      <alignment/>
    </xf>
    <xf numFmtId="165" fontId="12" fillId="0" borderId="17" xfId="0" applyNumberFormat="1" applyFont="1" applyBorder="1" applyAlignment="1">
      <alignment horizontal="center"/>
    </xf>
    <xf numFmtId="172" fontId="6" fillId="3" borderId="1" xfId="0" applyNumberFormat="1" applyFont="1" applyFill="1" applyBorder="1" applyAlignment="1">
      <alignment/>
    </xf>
    <xf numFmtId="167" fontId="6" fillId="0" borderId="1" xfId="0" applyNumberFormat="1" applyFont="1" applyBorder="1" applyAlignment="1">
      <alignment/>
    </xf>
    <xf numFmtId="165" fontId="12" fillId="0" borderId="7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7" xfId="0" applyFont="1" applyBorder="1" applyAlignment="1">
      <alignment vertical="top" wrapText="1"/>
    </xf>
    <xf numFmtId="165" fontId="5" fillId="0" borderId="18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7" fontId="5" fillId="0" borderId="1" xfId="0" applyNumberFormat="1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Alignment="1">
      <alignment/>
    </xf>
    <xf numFmtId="164" fontId="13" fillId="0" borderId="1" xfId="0" applyFont="1" applyBorder="1" applyAlignment="1">
      <alignment vertical="top" wrapText="1"/>
    </xf>
    <xf numFmtId="173" fontId="14" fillId="0" borderId="1" xfId="0" applyNumberFormat="1" applyFont="1" applyBorder="1" applyAlignment="1">
      <alignment vertical="top" wrapText="1"/>
    </xf>
    <xf numFmtId="165" fontId="14" fillId="0" borderId="9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/>
    </xf>
    <xf numFmtId="164" fontId="11" fillId="0" borderId="1" xfId="0" applyFont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left" vertical="top" wrapText="1"/>
    </xf>
    <xf numFmtId="167" fontId="6" fillId="5" borderId="1" xfId="0" applyNumberFormat="1" applyFont="1" applyFill="1" applyBorder="1" applyAlignment="1">
      <alignment/>
    </xf>
    <xf numFmtId="164" fontId="15" fillId="0" borderId="1" xfId="0" applyFont="1" applyBorder="1" applyAlignment="1">
      <alignment vertical="top" wrapText="1"/>
    </xf>
    <xf numFmtId="164" fontId="5" fillId="0" borderId="16" xfId="0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left" vertical="top" wrapText="1"/>
    </xf>
    <xf numFmtId="164" fontId="13" fillId="0" borderId="1" xfId="0" applyFont="1" applyBorder="1" applyAlignment="1">
      <alignment horizontal="center" vertical="top" wrapText="1"/>
    </xf>
    <xf numFmtId="164" fontId="14" fillId="0" borderId="17" xfId="0" applyFont="1" applyBorder="1" applyAlignment="1">
      <alignment vertical="top" wrapText="1"/>
    </xf>
    <xf numFmtId="165" fontId="14" fillId="0" borderId="7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left" vertical="top" wrapText="1"/>
    </xf>
    <xf numFmtId="167" fontId="0" fillId="0" borderId="0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4" fontId="16" fillId="0" borderId="0" xfId="0" applyFont="1" applyAlignment="1">
      <alignment/>
    </xf>
    <xf numFmtId="164" fontId="11" fillId="0" borderId="1" xfId="0" applyFont="1" applyBorder="1" applyAlignment="1">
      <alignment horizontal="center"/>
    </xf>
    <xf numFmtId="164" fontId="11" fillId="0" borderId="1" xfId="0" applyFont="1" applyFill="1" applyBorder="1" applyAlignment="1">
      <alignment vertical="top" wrapText="1"/>
    </xf>
    <xf numFmtId="165" fontId="11" fillId="0" borderId="17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164" fontId="5" fillId="0" borderId="1" xfId="0" applyFont="1" applyBorder="1" applyAlignment="1">
      <alignment vertical="top" wrapText="1"/>
    </xf>
    <xf numFmtId="174" fontId="5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5" fillId="0" borderId="0" xfId="0" applyFont="1" applyBorder="1" applyAlignment="1">
      <alignment vertical="top" wrapText="1"/>
    </xf>
    <xf numFmtId="165" fontId="5" fillId="6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75" fontId="5" fillId="0" borderId="7" xfId="0" applyNumberFormat="1" applyFont="1" applyBorder="1" applyAlignment="1">
      <alignment/>
    </xf>
    <xf numFmtId="175" fontId="5" fillId="0" borderId="16" xfId="0" applyNumberFormat="1" applyFont="1" applyBorder="1" applyAlignment="1">
      <alignment/>
    </xf>
    <xf numFmtId="164" fontId="11" fillId="0" borderId="0" xfId="0" applyFont="1" applyFill="1" applyBorder="1" applyAlignment="1">
      <alignment vertical="top" wrapText="1"/>
    </xf>
    <xf numFmtId="166" fontId="1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6" fillId="7" borderId="1" xfId="0" applyFont="1" applyFill="1" applyBorder="1" applyAlignment="1">
      <alignment/>
    </xf>
    <xf numFmtId="165" fontId="6" fillId="7" borderId="1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4" fontId="7" fillId="8" borderId="8" xfId="20" applyNumberFormat="1" applyFont="1" applyFill="1" applyBorder="1" applyAlignment="1" applyProtection="1">
      <alignment horizontal="center" vertical="center" wrapText="1"/>
      <protection/>
    </xf>
    <xf numFmtId="164" fontId="6" fillId="7" borderId="8" xfId="0" applyFont="1" applyFill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7" borderId="8" xfId="0" applyNumberFormat="1" applyFont="1" applyFill="1" applyBorder="1" applyAlignment="1">
      <alignment/>
    </xf>
    <xf numFmtId="164" fontId="5" fillId="4" borderId="10" xfId="0" applyFont="1" applyFill="1" applyBorder="1" applyAlignment="1">
      <alignment/>
    </xf>
    <xf numFmtId="165" fontId="6" fillId="4" borderId="1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/>
    </xf>
    <xf numFmtId="164" fontId="5" fillId="0" borderId="19" xfId="0" applyFont="1" applyBorder="1" applyAlignment="1">
      <alignment horizontal="left" vertical="center" wrapText="1"/>
    </xf>
    <xf numFmtId="165" fontId="5" fillId="0" borderId="19" xfId="0" applyNumberFormat="1" applyFont="1" applyBorder="1" applyAlignment="1">
      <alignment horizontal="left" vertical="center" wrapText="1"/>
    </xf>
    <xf numFmtId="164" fontId="5" fillId="0" borderId="19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6" fillId="7" borderId="16" xfId="0" applyFont="1" applyFill="1" applyBorder="1" applyAlignment="1">
      <alignment/>
    </xf>
    <xf numFmtId="164" fontId="6" fillId="0" borderId="16" xfId="0" applyFont="1" applyBorder="1" applyAlignment="1">
      <alignment/>
    </xf>
    <xf numFmtId="164" fontId="0" fillId="0" borderId="10" xfId="0" applyFont="1" applyBorder="1" applyAlignment="1">
      <alignment horizontal="center"/>
    </xf>
    <xf numFmtId="165" fontId="6" fillId="0" borderId="21" xfId="0" applyNumberFormat="1" applyFont="1" applyBorder="1" applyAlignment="1">
      <alignment horizontal="center" vertical="top" wrapText="1"/>
    </xf>
    <xf numFmtId="164" fontId="0" fillId="0" borderId="16" xfId="0" applyFont="1" applyBorder="1" applyAlignment="1">
      <alignment horizontal="center"/>
    </xf>
    <xf numFmtId="164" fontId="13" fillId="0" borderId="16" xfId="0" applyFont="1" applyBorder="1" applyAlignment="1">
      <alignment vertical="top" wrapText="1"/>
    </xf>
    <xf numFmtId="164" fontId="14" fillId="0" borderId="7" xfId="0" applyFont="1" applyBorder="1" applyAlignment="1">
      <alignment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center" vertical="top" wrapText="1"/>
    </xf>
    <xf numFmtId="165" fontId="6" fillId="7" borderId="1" xfId="0" applyNumberFormat="1" applyFont="1" applyFill="1" applyBorder="1" applyAlignment="1">
      <alignment horizontal="center" vertical="top" wrapText="1"/>
    </xf>
    <xf numFmtId="164" fontId="13" fillId="0" borderId="16" xfId="0" applyFont="1" applyBorder="1" applyAlignment="1">
      <alignment horizontal="center" vertical="top" wrapText="1"/>
    </xf>
    <xf numFmtId="165" fontId="5" fillId="6" borderId="21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Alignment="1">
      <alignment/>
    </xf>
    <xf numFmtId="165" fontId="5" fillId="0" borderId="21" xfId="0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/>
    </xf>
    <xf numFmtId="175" fontId="5" fillId="0" borderId="1" xfId="0" applyNumberFormat="1" applyFont="1" applyBorder="1" applyAlignment="1">
      <alignment/>
    </xf>
    <xf numFmtId="164" fontId="9" fillId="8" borderId="0" xfId="0" applyFont="1" applyFill="1" applyAlignment="1">
      <alignment/>
    </xf>
    <xf numFmtId="164" fontId="0" fillId="8" borderId="0" xfId="0" applyFill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8" fillId="8" borderId="22" xfId="0" applyFont="1" applyFill="1" applyBorder="1" applyAlignment="1">
      <alignment/>
    </xf>
    <xf numFmtId="164" fontId="18" fillId="8" borderId="23" xfId="0" applyFont="1" applyFill="1" applyBorder="1" applyAlignment="1">
      <alignment/>
    </xf>
    <xf numFmtId="164" fontId="18" fillId="8" borderId="24" xfId="0" applyFont="1" applyFill="1" applyBorder="1" applyAlignment="1">
      <alignment/>
    </xf>
    <xf numFmtId="167" fontId="18" fillId="8" borderId="25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øytr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600075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143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49">
      <selection activeCell="C61" sqref="C61"/>
    </sheetView>
  </sheetViews>
  <sheetFormatPr defaultColWidth="11.421875" defaultRowHeight="12.75"/>
  <cols>
    <col min="1" max="1" width="10.421875" style="1" customWidth="1"/>
    <col min="2" max="2" width="29.00390625" style="1" customWidth="1"/>
    <col min="3" max="3" width="9.8515625" style="2" customWidth="1"/>
    <col min="4" max="4" width="26.421875" style="2" customWidth="1"/>
    <col min="5" max="5" width="0" style="1" hidden="1" customWidth="1"/>
    <col min="6" max="6" width="12.421875" style="1" customWidth="1"/>
    <col min="7" max="7" width="0" style="3" hidden="1" customWidth="1"/>
    <col min="8" max="8" width="11.57421875" style="4" customWidth="1"/>
    <col min="9" max="9" width="0" style="1" hidden="1" customWidth="1"/>
    <col min="10" max="10" width="0" style="3" hidden="1" customWidth="1"/>
    <col min="11" max="11" width="11.57421875" style="4" customWidth="1"/>
    <col min="12" max="12" width="0" style="1" hidden="1" customWidth="1"/>
    <col min="13" max="13" width="0" style="3" hidden="1" customWidth="1"/>
    <col min="14" max="14" width="11.57421875" style="4" customWidth="1"/>
    <col min="15" max="15" width="0" style="1" hidden="1" customWidth="1"/>
    <col min="16" max="16" width="0" style="3" hidden="1" customWidth="1"/>
    <col min="17" max="17" width="11.57421875" style="4" customWidth="1"/>
    <col min="18" max="18" width="0" style="1" hidden="1" customWidth="1"/>
    <col min="19" max="20" width="11.421875" style="1" customWidth="1"/>
    <col min="21" max="21" width="26.57421875" style="1" customWidth="1"/>
    <col min="22" max="16384" width="11.421875" style="1" customWidth="1"/>
  </cols>
  <sheetData>
    <row r="1" spans="1:17" ht="20.25" customHeight="1">
      <c r="A1" s="5"/>
      <c r="B1" s="6" t="s">
        <v>0</v>
      </c>
      <c r="C1" s="7"/>
      <c r="D1" s="8">
        <f ca="1">NOW()</f>
        <v>41085.7743287037</v>
      </c>
      <c r="E1" s="8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>
      <c r="A2" s="5"/>
      <c r="B2" s="5" t="s">
        <v>2</v>
      </c>
      <c r="C2" s="10"/>
      <c r="D2" s="11"/>
      <c r="E2" s="12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 t="s">
        <v>4</v>
      </c>
      <c r="C3" s="13"/>
      <c r="D3" s="14"/>
      <c r="E3" s="12"/>
      <c r="F3" s="15"/>
      <c r="G3" s="16"/>
      <c r="H3" s="17"/>
      <c r="I3" s="18"/>
      <c r="J3" s="16"/>
      <c r="K3" s="17"/>
      <c r="L3" s="18"/>
      <c r="M3" s="16"/>
      <c r="N3" s="17"/>
      <c r="O3" s="18"/>
      <c r="P3" s="16"/>
      <c r="Q3" s="17"/>
    </row>
    <row r="4" spans="1:17" ht="12.75">
      <c r="A4" s="19" t="s">
        <v>5</v>
      </c>
      <c r="B4" s="20" t="s">
        <v>6</v>
      </c>
      <c r="C4" s="21"/>
      <c r="D4" s="22"/>
      <c r="E4" s="23"/>
      <c r="F4" s="24"/>
      <c r="G4" s="25"/>
      <c r="H4" s="26" t="s">
        <v>7</v>
      </c>
      <c r="I4" s="27"/>
      <c r="J4" s="28"/>
      <c r="K4" s="29" t="s">
        <v>8</v>
      </c>
      <c r="L4" s="30"/>
      <c r="M4" s="30"/>
      <c r="N4" s="29" t="s">
        <v>9</v>
      </c>
      <c r="O4" s="30"/>
      <c r="P4" s="30"/>
      <c r="Q4" s="29" t="s">
        <v>10</v>
      </c>
    </row>
    <row r="5" spans="1:17" s="42" customFormat="1" ht="12.75">
      <c r="A5" s="31" t="s">
        <v>11</v>
      </c>
      <c r="B5" s="32" t="s">
        <v>12</v>
      </c>
      <c r="C5" s="33" t="s">
        <v>13</v>
      </c>
      <c r="D5" s="34">
        <v>91541314</v>
      </c>
      <c r="E5" s="35"/>
      <c r="F5" s="36" t="s">
        <v>14</v>
      </c>
      <c r="G5" s="37"/>
      <c r="H5" s="38">
        <v>5</v>
      </c>
      <c r="I5" s="38"/>
      <c r="J5" s="39"/>
      <c r="K5" s="40">
        <v>7</v>
      </c>
      <c r="L5" s="41"/>
      <c r="M5" s="41"/>
      <c r="N5" s="40">
        <v>224</v>
      </c>
      <c r="O5" s="41"/>
      <c r="P5" s="41"/>
      <c r="Q5" s="40">
        <v>236</v>
      </c>
    </row>
    <row r="6" spans="1:18" ht="17.25" customHeight="1">
      <c r="A6" s="43" t="s">
        <v>15</v>
      </c>
      <c r="B6" s="44" t="s">
        <v>16</v>
      </c>
      <c r="C6" s="45" t="s">
        <v>17</v>
      </c>
      <c r="D6" s="46"/>
      <c r="E6" s="47"/>
      <c r="F6" s="48" t="s">
        <v>18</v>
      </c>
      <c r="G6" s="49"/>
      <c r="H6" s="50" t="s">
        <v>19</v>
      </c>
      <c r="I6" s="51"/>
      <c r="J6" s="52"/>
      <c r="K6" s="53" t="s">
        <v>20</v>
      </c>
      <c r="L6" s="54"/>
      <c r="M6" s="54"/>
      <c r="N6" s="53" t="s">
        <v>21</v>
      </c>
      <c r="O6" s="55"/>
      <c r="P6" s="55"/>
      <c r="Q6" s="53" t="s">
        <v>22</v>
      </c>
      <c r="R6" s="56"/>
    </row>
    <row r="7" spans="1:18" ht="12.75">
      <c r="A7" s="43"/>
      <c r="B7" s="44"/>
      <c r="C7" s="57" t="s">
        <v>23</v>
      </c>
      <c r="D7" s="58" t="s">
        <v>24</v>
      </c>
      <c r="E7" s="23"/>
      <c r="F7" s="59" t="s">
        <v>25</v>
      </c>
      <c r="G7" s="60" t="s">
        <v>26</v>
      </c>
      <c r="H7" s="61" t="s">
        <v>27</v>
      </c>
      <c r="I7" s="62" t="s">
        <v>28</v>
      </c>
      <c r="J7" s="60" t="s">
        <v>26</v>
      </c>
      <c r="K7" s="63" t="s">
        <v>27</v>
      </c>
      <c r="L7" s="59" t="s">
        <v>28</v>
      </c>
      <c r="M7" s="64" t="s">
        <v>26</v>
      </c>
      <c r="N7" s="63" t="s">
        <v>27</v>
      </c>
      <c r="O7" s="62" t="s">
        <v>28</v>
      </c>
      <c r="P7" s="60" t="s">
        <v>26</v>
      </c>
      <c r="Q7" s="61" t="s">
        <v>27</v>
      </c>
      <c r="R7" s="62" t="s">
        <v>28</v>
      </c>
    </row>
    <row r="8" spans="1:18" ht="12.75">
      <c r="A8" s="5">
        <v>1</v>
      </c>
      <c r="B8" s="65" t="s">
        <v>29</v>
      </c>
      <c r="C8" s="66">
        <v>5.4</v>
      </c>
      <c r="D8" s="67" t="s">
        <v>30</v>
      </c>
      <c r="E8" s="67" t="e">
        <f>IF(#REF!&gt;0,B8,0)</f>
        <v>#REF!</v>
      </c>
      <c r="F8" s="67"/>
      <c r="G8" s="68">
        <v>0.00231481481481483</v>
      </c>
      <c r="H8" s="69">
        <v>0.3958333333333333</v>
      </c>
      <c r="I8" s="70">
        <f>H8+$C8*G8</f>
        <v>0.4083333333333334</v>
      </c>
      <c r="J8" s="68">
        <v>0.00260416666666669</v>
      </c>
      <c r="K8" s="69">
        <v>0.3958333333333333</v>
      </c>
      <c r="L8" s="70">
        <f>K8+$C8*J8</f>
        <v>0.40989583333333346</v>
      </c>
      <c r="M8" s="68">
        <v>0.00324074074074074</v>
      </c>
      <c r="N8" s="69">
        <v>0.34375</v>
      </c>
      <c r="O8" s="70">
        <f>N8+$C8*M8</f>
        <v>0.36125</v>
      </c>
      <c r="P8" s="68">
        <v>0.00364583333333333</v>
      </c>
      <c r="Q8" s="69">
        <v>0.3125</v>
      </c>
      <c r="R8" s="70">
        <f>Q8+$C8*P8</f>
        <v>0.33218749999999997</v>
      </c>
    </row>
    <row r="9" spans="1:18" ht="12.75">
      <c r="A9" s="5">
        <v>2</v>
      </c>
      <c r="B9" s="71" t="s">
        <v>31</v>
      </c>
      <c r="C9" s="72">
        <v>4.5</v>
      </c>
      <c r="D9" s="67" t="s">
        <v>32</v>
      </c>
      <c r="E9" s="20" t="e">
        <f>IF(#REF!&gt;0,B10,0)</f>
        <v>#REF!</v>
      </c>
      <c r="F9" s="20">
        <v>93255282</v>
      </c>
      <c r="G9" s="73">
        <f>G$8</f>
        <v>0.00231481481481483</v>
      </c>
      <c r="H9" s="74">
        <f aca="true" t="shared" si="0" ref="H9:H25">I8</f>
        <v>0.4083333333333334</v>
      </c>
      <c r="I9" s="70">
        <f aca="true" t="shared" si="1" ref="I9:I25">H9+$C9*G9</f>
        <v>0.4187500000000001</v>
      </c>
      <c r="J9" s="73">
        <f>J$8</f>
        <v>0.00260416666666669</v>
      </c>
      <c r="K9" s="74">
        <f aca="true" t="shared" si="2" ref="K9:K25">L8</f>
        <v>0.40989583333333346</v>
      </c>
      <c r="L9" s="70">
        <f aca="true" t="shared" si="3" ref="L9:L25">K9+$C9*J9</f>
        <v>0.42161458333333357</v>
      </c>
      <c r="M9" s="73">
        <f>M$8</f>
        <v>0.00324074074074074</v>
      </c>
      <c r="N9" s="74">
        <f aca="true" t="shared" si="4" ref="N9:N25">O8</f>
        <v>0.36125</v>
      </c>
      <c r="O9" s="70">
        <f aca="true" t="shared" si="5" ref="O9:O25">N9+$C9*M9</f>
        <v>0.37583333333333335</v>
      </c>
      <c r="P9" s="73">
        <f>P$8</f>
        <v>0.00364583333333333</v>
      </c>
      <c r="Q9" s="74">
        <f aca="true" t="shared" si="6" ref="Q9:Q25">R8</f>
        <v>0.33218749999999997</v>
      </c>
      <c r="R9" s="70">
        <f aca="true" t="shared" si="7" ref="R9:R25">Q9+$C9*P9</f>
        <v>0.3485937499999999</v>
      </c>
    </row>
    <row r="10" spans="1:18" ht="12.75">
      <c r="A10" s="5">
        <v>3</v>
      </c>
      <c r="B10" s="65" t="s">
        <v>33</v>
      </c>
      <c r="C10" s="75">
        <v>7.6</v>
      </c>
      <c r="D10" s="67" t="s">
        <v>34</v>
      </c>
      <c r="E10" s="20" t="e">
        <f>IF(#REF!&gt;0,B11,0)</f>
        <v>#REF!</v>
      </c>
      <c r="F10" s="20">
        <v>41292666</v>
      </c>
      <c r="G10" s="73">
        <f aca="true" t="shared" si="8" ref="G10:G25">G$8</f>
        <v>0.00231481481481483</v>
      </c>
      <c r="H10" s="74">
        <f t="shared" si="0"/>
        <v>0.4187500000000001</v>
      </c>
      <c r="I10" s="70">
        <f t="shared" si="1"/>
        <v>0.43634259259259284</v>
      </c>
      <c r="J10" s="73">
        <f aca="true" t="shared" si="9" ref="J10:J25">J$8</f>
        <v>0.00260416666666669</v>
      </c>
      <c r="K10" s="74">
        <f t="shared" si="2"/>
        <v>0.42161458333333357</v>
      </c>
      <c r="L10" s="70">
        <f t="shared" si="3"/>
        <v>0.4414062500000004</v>
      </c>
      <c r="M10" s="73">
        <f aca="true" t="shared" si="10" ref="M10:M25">M$8</f>
        <v>0.00324074074074074</v>
      </c>
      <c r="N10" s="74">
        <f t="shared" si="4"/>
        <v>0.37583333333333335</v>
      </c>
      <c r="O10" s="70">
        <f t="shared" si="5"/>
        <v>0.40046296296296297</v>
      </c>
      <c r="P10" s="73">
        <f aca="true" t="shared" si="11" ref="P10:P25">P$8</f>
        <v>0.00364583333333333</v>
      </c>
      <c r="Q10" s="74">
        <f t="shared" si="6"/>
        <v>0.3485937499999999</v>
      </c>
      <c r="R10" s="70">
        <f t="shared" si="7"/>
        <v>0.37630208333333326</v>
      </c>
    </row>
    <row r="11" spans="1:18" ht="12.75">
      <c r="A11" s="5">
        <v>4</v>
      </c>
      <c r="B11" s="65" t="s">
        <v>35</v>
      </c>
      <c r="C11" s="66">
        <v>3.6</v>
      </c>
      <c r="D11" s="67" t="s">
        <v>36</v>
      </c>
      <c r="E11" s="20" t="e">
        <f>IF(#REF!&gt;0,B12,0)</f>
        <v>#REF!</v>
      </c>
      <c r="F11" s="20">
        <v>45390481</v>
      </c>
      <c r="G11" s="73">
        <f t="shared" si="8"/>
        <v>0.00231481481481483</v>
      </c>
      <c r="H11" s="74">
        <f t="shared" si="0"/>
        <v>0.43634259259259284</v>
      </c>
      <c r="I11" s="70">
        <f t="shared" si="1"/>
        <v>0.4446759259259262</v>
      </c>
      <c r="J11" s="73">
        <f t="shared" si="9"/>
        <v>0.00260416666666669</v>
      </c>
      <c r="K11" s="74">
        <f t="shared" si="2"/>
        <v>0.4414062500000004</v>
      </c>
      <c r="L11" s="70">
        <f t="shared" si="3"/>
        <v>0.45078125000000047</v>
      </c>
      <c r="M11" s="73">
        <f t="shared" si="10"/>
        <v>0.00324074074074074</v>
      </c>
      <c r="N11" s="74">
        <f t="shared" si="4"/>
        <v>0.40046296296296297</v>
      </c>
      <c r="O11" s="70">
        <f t="shared" si="5"/>
        <v>0.4121296296296296</v>
      </c>
      <c r="P11" s="73">
        <f t="shared" si="11"/>
        <v>0.00364583333333333</v>
      </c>
      <c r="Q11" s="74">
        <f t="shared" si="6"/>
        <v>0.37630208333333326</v>
      </c>
      <c r="R11" s="70">
        <f t="shared" si="7"/>
        <v>0.38942708333333326</v>
      </c>
    </row>
    <row r="12" spans="1:18" ht="12.75">
      <c r="A12" s="5">
        <v>5</v>
      </c>
      <c r="B12" s="65" t="s">
        <v>37</v>
      </c>
      <c r="C12" s="66">
        <v>5.4</v>
      </c>
      <c r="D12" s="67" t="s">
        <v>38</v>
      </c>
      <c r="E12" s="20" t="e">
        <f>IF(#REF!&gt;0,B17,0)</f>
        <v>#REF!</v>
      </c>
      <c r="F12" s="20">
        <v>40643314</v>
      </c>
      <c r="G12" s="73">
        <f t="shared" si="8"/>
        <v>0.00231481481481483</v>
      </c>
      <c r="H12" s="74">
        <f t="shared" si="0"/>
        <v>0.4446759259259262</v>
      </c>
      <c r="I12" s="70">
        <f t="shared" si="1"/>
        <v>0.45717592592592626</v>
      </c>
      <c r="J12" s="73">
        <f t="shared" si="9"/>
        <v>0.00260416666666669</v>
      </c>
      <c r="K12" s="74">
        <f t="shared" si="2"/>
        <v>0.45078125000000047</v>
      </c>
      <c r="L12" s="70">
        <f t="shared" si="3"/>
        <v>0.4648437500000006</v>
      </c>
      <c r="M12" s="73">
        <f t="shared" si="10"/>
        <v>0.00324074074074074</v>
      </c>
      <c r="N12" s="74">
        <f t="shared" si="4"/>
        <v>0.4121296296296296</v>
      </c>
      <c r="O12" s="70">
        <f t="shared" si="5"/>
        <v>0.42962962962962964</v>
      </c>
      <c r="P12" s="73">
        <f t="shared" si="11"/>
        <v>0.00364583333333333</v>
      </c>
      <c r="Q12" s="74">
        <f t="shared" si="6"/>
        <v>0.38942708333333326</v>
      </c>
      <c r="R12" s="70">
        <f t="shared" si="7"/>
        <v>0.4091145833333332</v>
      </c>
    </row>
    <row r="13" spans="1:18" ht="12.75">
      <c r="A13" s="5">
        <v>6</v>
      </c>
      <c r="B13" s="65" t="s">
        <v>39</v>
      </c>
      <c r="C13" s="66">
        <v>8.1</v>
      </c>
      <c r="D13" s="67" t="s">
        <v>40</v>
      </c>
      <c r="E13" s="20"/>
      <c r="F13" s="20">
        <v>92226634</v>
      </c>
      <c r="G13" s="73">
        <f t="shared" si="8"/>
        <v>0.00231481481481483</v>
      </c>
      <c r="H13" s="74">
        <f t="shared" si="0"/>
        <v>0.45717592592592626</v>
      </c>
      <c r="I13" s="70">
        <f t="shared" si="1"/>
        <v>0.47592592592592636</v>
      </c>
      <c r="J13" s="73">
        <f t="shared" si="9"/>
        <v>0.00260416666666669</v>
      </c>
      <c r="K13" s="74">
        <f t="shared" si="2"/>
        <v>0.4648437500000006</v>
      </c>
      <c r="L13" s="70">
        <f t="shared" si="3"/>
        <v>0.4859375000000008</v>
      </c>
      <c r="M13" s="73">
        <f t="shared" si="10"/>
        <v>0.00324074074074074</v>
      </c>
      <c r="N13" s="74">
        <f t="shared" si="4"/>
        <v>0.42962962962962964</v>
      </c>
      <c r="O13" s="70">
        <f t="shared" si="5"/>
        <v>0.45587962962962963</v>
      </c>
      <c r="P13" s="73">
        <f t="shared" si="11"/>
        <v>0.00364583333333333</v>
      </c>
      <c r="Q13" s="74">
        <f t="shared" si="6"/>
        <v>0.4091145833333332</v>
      </c>
      <c r="R13" s="70">
        <f t="shared" si="7"/>
        <v>0.4386458333333332</v>
      </c>
    </row>
    <row r="14" spans="1:18" ht="12.75">
      <c r="A14" s="5">
        <v>7</v>
      </c>
      <c r="B14" s="65" t="s">
        <v>41</v>
      </c>
      <c r="C14" s="66">
        <v>6.9</v>
      </c>
      <c r="D14" s="67" t="s">
        <v>42</v>
      </c>
      <c r="E14" s="20"/>
      <c r="F14" s="20">
        <v>91701660</v>
      </c>
      <c r="G14" s="73">
        <f t="shared" si="8"/>
        <v>0.00231481481481483</v>
      </c>
      <c r="H14" s="74">
        <f t="shared" si="0"/>
        <v>0.47592592592592636</v>
      </c>
      <c r="I14" s="70">
        <f t="shared" si="1"/>
        <v>0.4918981481481487</v>
      </c>
      <c r="J14" s="73">
        <f t="shared" si="9"/>
        <v>0.00260416666666669</v>
      </c>
      <c r="K14" s="74">
        <f t="shared" si="2"/>
        <v>0.4859375000000008</v>
      </c>
      <c r="L14" s="70">
        <f t="shared" si="3"/>
        <v>0.503906250000001</v>
      </c>
      <c r="M14" s="73">
        <f t="shared" si="10"/>
        <v>0.00324074074074074</v>
      </c>
      <c r="N14" s="74">
        <f t="shared" si="4"/>
        <v>0.45587962962962963</v>
      </c>
      <c r="O14" s="70">
        <f t="shared" si="5"/>
        <v>0.47824074074074074</v>
      </c>
      <c r="P14" s="73">
        <f t="shared" si="11"/>
        <v>0.00364583333333333</v>
      </c>
      <c r="Q14" s="74">
        <f t="shared" si="6"/>
        <v>0.4386458333333332</v>
      </c>
      <c r="R14" s="70">
        <f t="shared" si="7"/>
        <v>0.46380208333333317</v>
      </c>
    </row>
    <row r="15" spans="1:18" ht="12.75">
      <c r="A15" s="5">
        <v>8</v>
      </c>
      <c r="B15" s="65" t="s">
        <v>43</v>
      </c>
      <c r="C15" s="66">
        <v>6.6</v>
      </c>
      <c r="D15" s="67" t="s">
        <v>44</v>
      </c>
      <c r="E15" s="20"/>
      <c r="F15" s="20">
        <v>90948704</v>
      </c>
      <c r="G15" s="73">
        <f t="shared" si="8"/>
        <v>0.00231481481481483</v>
      </c>
      <c r="H15" s="74">
        <f t="shared" si="0"/>
        <v>0.4918981481481487</v>
      </c>
      <c r="I15" s="70">
        <f t="shared" si="1"/>
        <v>0.5071759259259265</v>
      </c>
      <c r="J15" s="73">
        <f t="shared" si="9"/>
        <v>0.00260416666666669</v>
      </c>
      <c r="K15" s="74">
        <f t="shared" si="2"/>
        <v>0.503906250000001</v>
      </c>
      <c r="L15" s="70">
        <f t="shared" si="3"/>
        <v>0.5210937500000011</v>
      </c>
      <c r="M15" s="73">
        <f t="shared" si="10"/>
        <v>0.00324074074074074</v>
      </c>
      <c r="N15" s="74">
        <f t="shared" si="4"/>
        <v>0.47824074074074074</v>
      </c>
      <c r="O15" s="70">
        <f t="shared" si="5"/>
        <v>0.49962962962962965</v>
      </c>
      <c r="P15" s="73">
        <f t="shared" si="11"/>
        <v>0.00364583333333333</v>
      </c>
      <c r="Q15" s="74">
        <f t="shared" si="6"/>
        <v>0.46380208333333317</v>
      </c>
      <c r="R15" s="70">
        <f t="shared" si="7"/>
        <v>0.48786458333333316</v>
      </c>
    </row>
    <row r="16" spans="1:18" ht="12.75">
      <c r="A16" s="5">
        <v>9</v>
      </c>
      <c r="B16" s="65" t="s">
        <v>45</v>
      </c>
      <c r="C16" s="66">
        <v>4</v>
      </c>
      <c r="D16" s="67" t="s">
        <v>46</v>
      </c>
      <c r="E16" s="20"/>
      <c r="F16" s="20">
        <v>90835260</v>
      </c>
      <c r="G16" s="73">
        <f t="shared" si="8"/>
        <v>0.00231481481481483</v>
      </c>
      <c r="H16" s="74">
        <f t="shared" si="0"/>
        <v>0.5071759259259265</v>
      </c>
      <c r="I16" s="70">
        <f t="shared" si="1"/>
        <v>0.5164351851851858</v>
      </c>
      <c r="J16" s="73">
        <f t="shared" si="9"/>
        <v>0.00260416666666669</v>
      </c>
      <c r="K16" s="74">
        <f t="shared" si="2"/>
        <v>0.5210937500000011</v>
      </c>
      <c r="L16" s="70">
        <f t="shared" si="3"/>
        <v>0.5315104166666679</v>
      </c>
      <c r="M16" s="73">
        <f t="shared" si="10"/>
        <v>0.00324074074074074</v>
      </c>
      <c r="N16" s="74">
        <f t="shared" si="4"/>
        <v>0.49962962962962965</v>
      </c>
      <c r="O16" s="70">
        <f t="shared" si="5"/>
        <v>0.5125925925925926</v>
      </c>
      <c r="P16" s="73">
        <f t="shared" si="11"/>
        <v>0.00364583333333333</v>
      </c>
      <c r="Q16" s="74">
        <f t="shared" si="6"/>
        <v>0.48786458333333316</v>
      </c>
      <c r="R16" s="70">
        <f t="shared" si="7"/>
        <v>0.5024479166666664</v>
      </c>
    </row>
    <row r="17" spans="1:18" ht="12.75">
      <c r="A17" s="5">
        <v>10</v>
      </c>
      <c r="B17" s="65" t="s">
        <v>47</v>
      </c>
      <c r="C17" s="66">
        <v>4.8</v>
      </c>
      <c r="D17" s="67" t="s">
        <v>48</v>
      </c>
      <c r="E17" s="20" t="e">
        <f>IF(#REF!&gt;0,B18,0)</f>
        <v>#REF!</v>
      </c>
      <c r="F17" s="20">
        <v>95972091</v>
      </c>
      <c r="G17" s="73">
        <f t="shared" si="8"/>
        <v>0.00231481481481483</v>
      </c>
      <c r="H17" s="74">
        <f t="shared" si="0"/>
        <v>0.5164351851851858</v>
      </c>
      <c r="I17" s="70">
        <f t="shared" si="1"/>
        <v>0.527546296296297</v>
      </c>
      <c r="J17" s="73">
        <f t="shared" si="9"/>
        <v>0.00260416666666669</v>
      </c>
      <c r="K17" s="74">
        <f t="shared" si="2"/>
        <v>0.5315104166666679</v>
      </c>
      <c r="L17" s="70">
        <f t="shared" si="3"/>
        <v>0.5440104166666679</v>
      </c>
      <c r="M17" s="73">
        <f t="shared" si="10"/>
        <v>0.00324074074074074</v>
      </c>
      <c r="N17" s="74">
        <f t="shared" si="4"/>
        <v>0.5125925925925926</v>
      </c>
      <c r="O17" s="70">
        <f t="shared" si="5"/>
        <v>0.5281481481481481</v>
      </c>
      <c r="P17" s="73">
        <f t="shared" si="11"/>
        <v>0.00364583333333333</v>
      </c>
      <c r="Q17" s="74">
        <f t="shared" si="6"/>
        <v>0.5024479166666664</v>
      </c>
      <c r="R17" s="70">
        <f t="shared" si="7"/>
        <v>0.5199479166666664</v>
      </c>
    </row>
    <row r="18" spans="1:18" ht="12.75">
      <c r="A18" s="5">
        <v>11</v>
      </c>
      <c r="B18" s="65" t="s">
        <v>49</v>
      </c>
      <c r="C18" s="66">
        <v>5.4</v>
      </c>
      <c r="D18" s="67" t="s">
        <v>50</v>
      </c>
      <c r="E18" s="20" t="e">
        <f>IF(#REF!&gt;0,B19,0)</f>
        <v>#REF!</v>
      </c>
      <c r="F18" s="20">
        <v>40217543</v>
      </c>
      <c r="G18" s="73">
        <f t="shared" si="8"/>
        <v>0.00231481481481483</v>
      </c>
      <c r="H18" s="74">
        <f t="shared" si="0"/>
        <v>0.527546296296297</v>
      </c>
      <c r="I18" s="70">
        <f t="shared" si="1"/>
        <v>0.5400462962962971</v>
      </c>
      <c r="J18" s="73">
        <f t="shared" si="9"/>
        <v>0.00260416666666669</v>
      </c>
      <c r="K18" s="74">
        <f t="shared" si="2"/>
        <v>0.5440104166666679</v>
      </c>
      <c r="L18" s="70">
        <f t="shared" si="3"/>
        <v>0.558072916666668</v>
      </c>
      <c r="M18" s="73">
        <f t="shared" si="10"/>
        <v>0.00324074074074074</v>
      </c>
      <c r="N18" s="74">
        <f t="shared" si="4"/>
        <v>0.5281481481481481</v>
      </c>
      <c r="O18" s="70">
        <f t="shared" si="5"/>
        <v>0.5456481481481481</v>
      </c>
      <c r="P18" s="73">
        <f t="shared" si="11"/>
        <v>0.00364583333333333</v>
      </c>
      <c r="Q18" s="74">
        <f t="shared" si="6"/>
        <v>0.5199479166666664</v>
      </c>
      <c r="R18" s="70">
        <f t="shared" si="7"/>
        <v>0.5396354166666664</v>
      </c>
    </row>
    <row r="19" spans="1:18" ht="12.75">
      <c r="A19" s="5">
        <v>12</v>
      </c>
      <c r="B19" s="65" t="s">
        <v>51</v>
      </c>
      <c r="C19" s="66">
        <v>4.6</v>
      </c>
      <c r="D19" s="67" t="s">
        <v>52</v>
      </c>
      <c r="E19" s="20" t="e">
        <f>IF(#REF!&gt;0,B20,0)</f>
        <v>#REF!</v>
      </c>
      <c r="F19" s="20">
        <v>91882956</v>
      </c>
      <c r="G19" s="73">
        <f t="shared" si="8"/>
        <v>0.00231481481481483</v>
      </c>
      <c r="H19" s="74">
        <f t="shared" si="0"/>
        <v>0.5400462962962971</v>
      </c>
      <c r="I19" s="70">
        <f t="shared" si="1"/>
        <v>0.5506944444444453</v>
      </c>
      <c r="J19" s="73">
        <f t="shared" si="9"/>
        <v>0.00260416666666669</v>
      </c>
      <c r="K19" s="74">
        <f t="shared" si="2"/>
        <v>0.558072916666668</v>
      </c>
      <c r="L19" s="70">
        <f t="shared" si="3"/>
        <v>0.5700520833333348</v>
      </c>
      <c r="M19" s="73">
        <f t="shared" si="10"/>
        <v>0.00324074074074074</v>
      </c>
      <c r="N19" s="74">
        <f t="shared" si="4"/>
        <v>0.5456481481481481</v>
      </c>
      <c r="O19" s="70">
        <f t="shared" si="5"/>
        <v>0.5605555555555555</v>
      </c>
      <c r="P19" s="73">
        <f t="shared" si="11"/>
        <v>0.00364583333333333</v>
      </c>
      <c r="Q19" s="74">
        <f t="shared" si="6"/>
        <v>0.5396354166666664</v>
      </c>
      <c r="R19" s="70">
        <f t="shared" si="7"/>
        <v>0.5564062499999997</v>
      </c>
    </row>
    <row r="20" spans="1:18" ht="12.75">
      <c r="A20" s="5">
        <v>13</v>
      </c>
      <c r="B20" s="65" t="s">
        <v>53</v>
      </c>
      <c r="C20" s="66">
        <v>5.7</v>
      </c>
      <c r="D20" s="67" t="s">
        <v>54</v>
      </c>
      <c r="E20" s="20" t="e">
        <f>IF(#REF!&gt;0,B21,0)</f>
        <v>#REF!</v>
      </c>
      <c r="F20" s="20"/>
      <c r="G20" s="73">
        <f t="shared" si="8"/>
        <v>0.00231481481481483</v>
      </c>
      <c r="H20" s="74">
        <f t="shared" si="0"/>
        <v>0.5506944444444453</v>
      </c>
      <c r="I20" s="70">
        <f t="shared" si="1"/>
        <v>0.5638888888888898</v>
      </c>
      <c r="J20" s="73">
        <f t="shared" si="9"/>
        <v>0.00260416666666669</v>
      </c>
      <c r="K20" s="74">
        <f t="shared" si="2"/>
        <v>0.5700520833333348</v>
      </c>
      <c r="L20" s="70">
        <f t="shared" si="3"/>
        <v>0.584895833333335</v>
      </c>
      <c r="M20" s="73">
        <f t="shared" si="10"/>
        <v>0.00324074074074074</v>
      </c>
      <c r="N20" s="74">
        <f t="shared" si="4"/>
        <v>0.5605555555555555</v>
      </c>
      <c r="O20" s="70">
        <f t="shared" si="5"/>
        <v>0.5790277777777777</v>
      </c>
      <c r="P20" s="73">
        <f t="shared" si="11"/>
        <v>0.00364583333333333</v>
      </c>
      <c r="Q20" s="74">
        <f t="shared" si="6"/>
        <v>0.5564062499999997</v>
      </c>
      <c r="R20" s="70">
        <f t="shared" si="7"/>
        <v>0.5771874999999996</v>
      </c>
    </row>
    <row r="21" spans="1:18" ht="12.75">
      <c r="A21" s="5">
        <v>14</v>
      </c>
      <c r="B21" s="65" t="s">
        <v>55</v>
      </c>
      <c r="C21" s="66">
        <v>11.6</v>
      </c>
      <c r="D21" s="67" t="s">
        <v>56</v>
      </c>
      <c r="E21" s="20" t="e">
        <f>IF(#REF!&gt;0,B22,0)</f>
        <v>#REF!</v>
      </c>
      <c r="F21" s="20">
        <v>92864229</v>
      </c>
      <c r="G21" s="73">
        <f t="shared" si="8"/>
        <v>0.00231481481481483</v>
      </c>
      <c r="H21" s="74">
        <f t="shared" si="0"/>
        <v>0.5638888888888898</v>
      </c>
      <c r="I21" s="70">
        <f t="shared" si="1"/>
        <v>0.5907407407407418</v>
      </c>
      <c r="J21" s="73">
        <f t="shared" si="9"/>
        <v>0.00260416666666669</v>
      </c>
      <c r="K21" s="74">
        <f t="shared" si="2"/>
        <v>0.584895833333335</v>
      </c>
      <c r="L21" s="70">
        <f t="shared" si="3"/>
        <v>0.6151041666666686</v>
      </c>
      <c r="M21" s="73">
        <f t="shared" si="10"/>
        <v>0.00324074074074074</v>
      </c>
      <c r="N21" s="74">
        <f t="shared" si="4"/>
        <v>0.5790277777777777</v>
      </c>
      <c r="O21" s="70">
        <f t="shared" si="5"/>
        <v>0.6166203703703703</v>
      </c>
      <c r="P21" s="73">
        <f t="shared" si="11"/>
        <v>0.00364583333333333</v>
      </c>
      <c r="Q21" s="74">
        <f t="shared" si="6"/>
        <v>0.5771874999999996</v>
      </c>
      <c r="R21" s="70">
        <f t="shared" si="7"/>
        <v>0.6194791666666662</v>
      </c>
    </row>
    <row r="22" spans="1:18" ht="12.75">
      <c r="A22" s="5">
        <v>15</v>
      </c>
      <c r="B22" s="65" t="s">
        <v>57</v>
      </c>
      <c r="C22" s="66">
        <v>5.2</v>
      </c>
      <c r="D22" s="67" t="s">
        <v>58</v>
      </c>
      <c r="E22" s="20" t="e">
        <f>IF(#REF!&gt;0,B23,0)</f>
        <v>#REF!</v>
      </c>
      <c r="F22" s="20">
        <v>48159206</v>
      </c>
      <c r="G22" s="73">
        <f t="shared" si="8"/>
        <v>0.00231481481481483</v>
      </c>
      <c r="H22" s="74">
        <f t="shared" si="0"/>
        <v>0.5907407407407418</v>
      </c>
      <c r="I22" s="70">
        <f t="shared" si="1"/>
        <v>0.6027777777777789</v>
      </c>
      <c r="J22" s="73">
        <f t="shared" si="9"/>
        <v>0.00260416666666669</v>
      </c>
      <c r="K22" s="74">
        <f t="shared" si="2"/>
        <v>0.6151041666666686</v>
      </c>
      <c r="L22" s="70">
        <f t="shared" si="3"/>
        <v>0.6286458333333353</v>
      </c>
      <c r="M22" s="73">
        <f t="shared" si="10"/>
        <v>0.00324074074074074</v>
      </c>
      <c r="N22" s="74">
        <f t="shared" si="4"/>
        <v>0.6166203703703703</v>
      </c>
      <c r="O22" s="70">
        <f t="shared" si="5"/>
        <v>0.6334722222222222</v>
      </c>
      <c r="P22" s="73">
        <f t="shared" si="11"/>
        <v>0.00364583333333333</v>
      </c>
      <c r="Q22" s="74">
        <f t="shared" si="6"/>
        <v>0.6194791666666662</v>
      </c>
      <c r="R22" s="70">
        <f t="shared" si="7"/>
        <v>0.6384374999999995</v>
      </c>
    </row>
    <row r="23" spans="1:18" ht="12.75">
      <c r="A23" s="5">
        <v>16</v>
      </c>
      <c r="B23" s="65" t="s">
        <v>59</v>
      </c>
      <c r="C23" s="66">
        <v>6.7</v>
      </c>
      <c r="D23" s="67" t="s">
        <v>60</v>
      </c>
      <c r="E23" s="20" t="e">
        <f>IF(#REF!&gt;0,B24,0)</f>
        <v>#REF!</v>
      </c>
      <c r="F23" s="20">
        <v>90835260</v>
      </c>
      <c r="G23" s="73">
        <f t="shared" si="8"/>
        <v>0.00231481481481483</v>
      </c>
      <c r="H23" s="74">
        <f t="shared" si="0"/>
        <v>0.6027777777777789</v>
      </c>
      <c r="I23" s="70">
        <f t="shared" si="1"/>
        <v>0.6182870370370382</v>
      </c>
      <c r="J23" s="73">
        <f t="shared" si="9"/>
        <v>0.00260416666666669</v>
      </c>
      <c r="K23" s="74">
        <f t="shared" si="2"/>
        <v>0.6286458333333353</v>
      </c>
      <c r="L23" s="70">
        <f t="shared" si="3"/>
        <v>0.6460937500000021</v>
      </c>
      <c r="M23" s="73">
        <f t="shared" si="10"/>
        <v>0.00324074074074074</v>
      </c>
      <c r="N23" s="74">
        <f t="shared" si="4"/>
        <v>0.6334722222222222</v>
      </c>
      <c r="O23" s="70">
        <f t="shared" si="5"/>
        <v>0.6551851851851852</v>
      </c>
      <c r="P23" s="73">
        <f t="shared" si="11"/>
        <v>0.00364583333333333</v>
      </c>
      <c r="Q23" s="74">
        <f t="shared" si="6"/>
        <v>0.6384374999999995</v>
      </c>
      <c r="R23" s="70">
        <f t="shared" si="7"/>
        <v>0.6628645833333329</v>
      </c>
    </row>
    <row r="24" spans="1:18" ht="12.75">
      <c r="A24" s="5">
        <v>17</v>
      </c>
      <c r="B24" s="65" t="s">
        <v>61</v>
      </c>
      <c r="C24" s="66">
        <v>7.6</v>
      </c>
      <c r="D24" s="67" t="s">
        <v>62</v>
      </c>
      <c r="E24" s="20" t="e">
        <f>IF(#REF!&gt;0,B25,0)</f>
        <v>#REF!</v>
      </c>
      <c r="F24" s="20">
        <v>91701650</v>
      </c>
      <c r="G24" s="73">
        <f t="shared" si="8"/>
        <v>0.00231481481481483</v>
      </c>
      <c r="H24" s="74">
        <f t="shared" si="0"/>
        <v>0.6182870370370382</v>
      </c>
      <c r="I24" s="70">
        <f t="shared" si="1"/>
        <v>0.635879629629631</v>
      </c>
      <c r="J24" s="73">
        <f t="shared" si="9"/>
        <v>0.00260416666666669</v>
      </c>
      <c r="K24" s="74">
        <f t="shared" si="2"/>
        <v>0.6460937500000021</v>
      </c>
      <c r="L24" s="70">
        <f t="shared" si="3"/>
        <v>0.665885416666669</v>
      </c>
      <c r="M24" s="73">
        <f t="shared" si="10"/>
        <v>0.00324074074074074</v>
      </c>
      <c r="N24" s="74">
        <f t="shared" si="4"/>
        <v>0.6551851851851852</v>
      </c>
      <c r="O24" s="70">
        <f t="shared" si="5"/>
        <v>0.6798148148148149</v>
      </c>
      <c r="P24" s="73">
        <f t="shared" si="11"/>
        <v>0.00364583333333333</v>
      </c>
      <c r="Q24" s="74">
        <f t="shared" si="6"/>
        <v>0.6628645833333329</v>
      </c>
      <c r="R24" s="70">
        <f t="shared" si="7"/>
        <v>0.6905729166666662</v>
      </c>
    </row>
    <row r="25" spans="1:18" ht="12.75">
      <c r="A25" s="5">
        <v>18</v>
      </c>
      <c r="B25" s="65" t="s">
        <v>63</v>
      </c>
      <c r="C25" s="66">
        <v>7.6</v>
      </c>
      <c r="D25" s="67" t="s">
        <v>64</v>
      </c>
      <c r="E25" s="20" t="e">
        <f>IF(#REF!&gt;0,#REF!,0)</f>
        <v>#REF!</v>
      </c>
      <c r="F25" s="20">
        <v>91161010</v>
      </c>
      <c r="G25" s="73">
        <f t="shared" si="8"/>
        <v>0.00231481481481483</v>
      </c>
      <c r="H25" s="74">
        <f t="shared" si="0"/>
        <v>0.635879629629631</v>
      </c>
      <c r="I25" s="70">
        <f t="shared" si="1"/>
        <v>0.6534722222222237</v>
      </c>
      <c r="J25" s="73">
        <f t="shared" si="9"/>
        <v>0.00260416666666669</v>
      </c>
      <c r="K25" s="74">
        <f t="shared" si="2"/>
        <v>0.665885416666669</v>
      </c>
      <c r="L25" s="70">
        <f t="shared" si="3"/>
        <v>0.6856770833333359</v>
      </c>
      <c r="M25" s="73">
        <f t="shared" si="10"/>
        <v>0.00324074074074074</v>
      </c>
      <c r="N25" s="74">
        <f t="shared" si="4"/>
        <v>0.6798148148148149</v>
      </c>
      <c r="O25" s="70">
        <f t="shared" si="5"/>
        <v>0.7044444444444445</v>
      </c>
      <c r="P25" s="73">
        <f t="shared" si="11"/>
        <v>0.00364583333333333</v>
      </c>
      <c r="Q25" s="74">
        <f t="shared" si="6"/>
        <v>0.6905729166666662</v>
      </c>
      <c r="R25" s="70">
        <f t="shared" si="7"/>
        <v>0.7182812499999995</v>
      </c>
    </row>
    <row r="26" spans="1:18" s="85" customFormat="1" ht="12.75">
      <c r="A26" s="76" t="s">
        <v>65</v>
      </c>
      <c r="B26" s="77" t="s">
        <v>66</v>
      </c>
      <c r="C26" s="78">
        <f>SUM(C8:C25)</f>
        <v>111.3</v>
      </c>
      <c r="D26" s="79"/>
      <c r="E26" s="19">
        <f aca="true" t="shared" si="12" ref="E26:E49">IF(D26&gt;0,C26,0)</f>
        <v>0</v>
      </c>
      <c r="F26" s="80"/>
      <c r="G26" s="81">
        <f>(I25-H8)/$C26</f>
        <v>0.002314814814814828</v>
      </c>
      <c r="H26" s="82"/>
      <c r="I26" s="83">
        <f>I25</f>
        <v>0.6534722222222237</v>
      </c>
      <c r="J26" s="81">
        <f>(L25-K8)/$C26</f>
        <v>0.00260416666666669</v>
      </c>
      <c r="K26" s="82"/>
      <c r="L26" s="83">
        <f>L25</f>
        <v>0.6856770833333359</v>
      </c>
      <c r="M26" s="81">
        <f>(O25-N8)/$C26</f>
        <v>0.0032407407407407415</v>
      </c>
      <c r="N26" s="82"/>
      <c r="O26" s="83">
        <f>O25</f>
        <v>0.7044444444444445</v>
      </c>
      <c r="P26" s="81">
        <f>(R25-Q8)/$C26</f>
        <v>0.0036458333333333295</v>
      </c>
      <c r="Q26" s="84"/>
      <c r="R26" s="83">
        <f>R25</f>
        <v>0.7182812499999995</v>
      </c>
    </row>
    <row r="27" spans="1:17" s="85" customFormat="1" ht="12.75">
      <c r="A27" s="86"/>
      <c r="B27" s="87" t="s">
        <v>67</v>
      </c>
      <c r="C27" s="88"/>
      <c r="D27" s="89"/>
      <c r="E27" s="18">
        <f t="shared" si="12"/>
        <v>0</v>
      </c>
      <c r="F27" s="80"/>
      <c r="G27" s="90">
        <f>SUMPRODUCT(G8:G25,$C8:$C25)</f>
        <v>0.2576388888888906</v>
      </c>
      <c r="H27" s="17"/>
      <c r="I27" s="82"/>
      <c r="J27" s="90">
        <f>SUMPRODUCT(J8:J25,$C8:$C25)</f>
        <v>0.28984375000000256</v>
      </c>
      <c r="K27" s="17"/>
      <c r="L27" s="82"/>
      <c r="M27" s="90">
        <f>SUMPRODUCT(M8:M25,$C8:$C25)</f>
        <v>0.3606944444444443</v>
      </c>
      <c r="N27" s="17"/>
      <c r="O27" s="82"/>
      <c r="P27" s="90">
        <f>SUMPRODUCT(P8:P25,$C8:$C25)</f>
        <v>0.40578124999999965</v>
      </c>
      <c r="Q27" s="17"/>
    </row>
    <row r="28" spans="1:18" ht="12.75">
      <c r="A28" s="91">
        <v>19</v>
      </c>
      <c r="B28" s="65" t="s">
        <v>68</v>
      </c>
      <c r="C28" s="66">
        <v>7.5</v>
      </c>
      <c r="D28" s="92" t="s">
        <v>54</v>
      </c>
      <c r="E28" s="20">
        <f t="shared" si="12"/>
        <v>7.5</v>
      </c>
      <c r="F28" s="20"/>
      <c r="G28" s="68">
        <v>0.00231481481481483</v>
      </c>
      <c r="H28" s="93">
        <v>0.4583333333333333</v>
      </c>
      <c r="I28" s="74">
        <f>H28+$C28*G28</f>
        <v>0.47569444444444453</v>
      </c>
      <c r="J28" s="68">
        <v>0.00260416666666669</v>
      </c>
      <c r="K28" s="93">
        <v>0.4583333333333333</v>
      </c>
      <c r="L28" s="74">
        <f>K28+$C28*J28</f>
        <v>0.4778645833333335</v>
      </c>
      <c r="M28" s="68">
        <v>0.00324074074074074</v>
      </c>
      <c r="N28" s="93">
        <v>0.4166666666666667</v>
      </c>
      <c r="O28" s="74">
        <f>N28+$C28*M28</f>
        <v>0.4409722222222222</v>
      </c>
      <c r="P28" s="68">
        <v>0.00364583333333333</v>
      </c>
      <c r="Q28" s="93">
        <v>0.3958333333333333</v>
      </c>
      <c r="R28" s="74">
        <f>Q28+$C28*P28</f>
        <v>0.4231770833333333</v>
      </c>
    </row>
    <row r="29" spans="1:18" ht="12.75">
      <c r="A29" s="91">
        <v>20</v>
      </c>
      <c r="B29" s="65" t="s">
        <v>69</v>
      </c>
      <c r="C29" s="66">
        <v>5.8</v>
      </c>
      <c r="D29" s="92" t="s">
        <v>52</v>
      </c>
      <c r="E29" s="20">
        <f t="shared" si="12"/>
        <v>5.8</v>
      </c>
      <c r="F29" s="20">
        <v>91882956</v>
      </c>
      <c r="G29" s="73">
        <f>G$28</f>
        <v>0.00231481481481483</v>
      </c>
      <c r="H29" s="74">
        <f aca="true" t="shared" si="13" ref="H29:H37">I28</f>
        <v>0.47569444444444453</v>
      </c>
      <c r="I29" s="74">
        <f aca="true" t="shared" si="14" ref="I29:I37">H29+$C29*G29</f>
        <v>0.48912037037037054</v>
      </c>
      <c r="J29" s="73">
        <f>J$28</f>
        <v>0.00260416666666669</v>
      </c>
      <c r="K29" s="74">
        <f aca="true" t="shared" si="15" ref="K29:K37">L28</f>
        <v>0.4778645833333335</v>
      </c>
      <c r="L29" s="74">
        <f aca="true" t="shared" si="16" ref="L29:L37">K29+$C29*J29</f>
        <v>0.4929687500000003</v>
      </c>
      <c r="M29" s="73">
        <f>M$28</f>
        <v>0.00324074074074074</v>
      </c>
      <c r="N29" s="74">
        <f aca="true" t="shared" si="17" ref="N29:N37">O28</f>
        <v>0.4409722222222222</v>
      </c>
      <c r="O29" s="74">
        <f aca="true" t="shared" si="18" ref="O29:O37">N29+$C29*M29</f>
        <v>0.4597685185185185</v>
      </c>
      <c r="P29" s="73">
        <f>P$28</f>
        <v>0.00364583333333333</v>
      </c>
      <c r="Q29" s="74">
        <f aca="true" t="shared" si="19" ref="Q29:Q37">R28</f>
        <v>0.4231770833333333</v>
      </c>
      <c r="R29" s="74">
        <f aca="true" t="shared" si="20" ref="R29:R37">Q29+$C29*P29</f>
        <v>0.4443229166666666</v>
      </c>
    </row>
    <row r="30" spans="1:18" ht="12.75">
      <c r="A30" s="91">
        <v>21</v>
      </c>
      <c r="B30" s="65" t="s">
        <v>70</v>
      </c>
      <c r="C30" s="66">
        <v>8.3</v>
      </c>
      <c r="D30" s="92" t="s">
        <v>32</v>
      </c>
      <c r="E30" s="20">
        <f t="shared" si="12"/>
        <v>8.3</v>
      </c>
      <c r="F30" s="20">
        <v>93255282</v>
      </c>
      <c r="G30" s="73">
        <f aca="true" t="shared" si="21" ref="G30:G37">G$28</f>
        <v>0.00231481481481483</v>
      </c>
      <c r="H30" s="74">
        <f t="shared" si="13"/>
        <v>0.48912037037037054</v>
      </c>
      <c r="I30" s="74">
        <f t="shared" si="14"/>
        <v>0.5083333333333336</v>
      </c>
      <c r="J30" s="73">
        <f aca="true" t="shared" si="22" ref="J30:J37">J$28</f>
        <v>0.00260416666666669</v>
      </c>
      <c r="K30" s="74">
        <f t="shared" si="15"/>
        <v>0.4929687500000003</v>
      </c>
      <c r="L30" s="74">
        <f t="shared" si="16"/>
        <v>0.5145833333333338</v>
      </c>
      <c r="M30" s="73">
        <f aca="true" t="shared" si="23" ref="M30:M37">M$28</f>
        <v>0.00324074074074074</v>
      </c>
      <c r="N30" s="74">
        <f t="shared" si="17"/>
        <v>0.4597685185185185</v>
      </c>
      <c r="O30" s="74">
        <f t="shared" si="18"/>
        <v>0.4866666666666667</v>
      </c>
      <c r="P30" s="73">
        <f aca="true" t="shared" si="24" ref="P30:P37">P$28</f>
        <v>0.00364583333333333</v>
      </c>
      <c r="Q30" s="74">
        <f t="shared" si="19"/>
        <v>0.4443229166666666</v>
      </c>
      <c r="R30" s="74">
        <f t="shared" si="20"/>
        <v>0.47458333333333325</v>
      </c>
    </row>
    <row r="31" spans="1:18" ht="12.75">
      <c r="A31" s="91">
        <v>22</v>
      </c>
      <c r="B31" s="94" t="s">
        <v>71</v>
      </c>
      <c r="C31" s="66">
        <v>5.1</v>
      </c>
      <c r="D31" s="92" t="s">
        <v>38</v>
      </c>
      <c r="E31" s="20">
        <f t="shared" si="12"/>
        <v>5.1</v>
      </c>
      <c r="F31" s="20">
        <v>40643314</v>
      </c>
      <c r="G31" s="73">
        <f t="shared" si="21"/>
        <v>0.00231481481481483</v>
      </c>
      <c r="H31" s="74">
        <f t="shared" si="13"/>
        <v>0.5083333333333336</v>
      </c>
      <c r="I31" s="74">
        <f t="shared" si="14"/>
        <v>0.5201388888888893</v>
      </c>
      <c r="J31" s="73">
        <f t="shared" si="22"/>
        <v>0.00260416666666669</v>
      </c>
      <c r="K31" s="74">
        <f t="shared" si="15"/>
        <v>0.5145833333333338</v>
      </c>
      <c r="L31" s="74">
        <f t="shared" si="16"/>
        <v>0.527864583333334</v>
      </c>
      <c r="M31" s="73">
        <f t="shared" si="23"/>
        <v>0.00324074074074074</v>
      </c>
      <c r="N31" s="74">
        <f t="shared" si="17"/>
        <v>0.4866666666666667</v>
      </c>
      <c r="O31" s="74">
        <f t="shared" si="18"/>
        <v>0.5031944444444445</v>
      </c>
      <c r="P31" s="73">
        <f t="shared" si="24"/>
        <v>0.00364583333333333</v>
      </c>
      <c r="Q31" s="74">
        <f t="shared" si="19"/>
        <v>0.47458333333333325</v>
      </c>
      <c r="R31" s="74">
        <f t="shared" si="20"/>
        <v>0.4931770833333332</v>
      </c>
    </row>
    <row r="32" spans="1:18" ht="12.75">
      <c r="A32" s="91">
        <v>23</v>
      </c>
      <c r="B32" s="94" t="s">
        <v>72</v>
      </c>
      <c r="C32" s="66">
        <v>7.9</v>
      </c>
      <c r="D32" s="92" t="s">
        <v>34</v>
      </c>
      <c r="E32" s="20">
        <f>IF(D32&gt;0,C32,0)</f>
        <v>7.9</v>
      </c>
      <c r="F32" s="20">
        <v>41292666</v>
      </c>
      <c r="G32" s="73">
        <f t="shared" si="21"/>
        <v>0.00231481481481483</v>
      </c>
      <c r="H32" s="74">
        <f t="shared" si="13"/>
        <v>0.5201388888888893</v>
      </c>
      <c r="I32" s="74">
        <f t="shared" si="14"/>
        <v>0.5384259259259264</v>
      </c>
      <c r="J32" s="73">
        <f t="shared" si="22"/>
        <v>0.00260416666666669</v>
      </c>
      <c r="K32" s="74">
        <f t="shared" si="15"/>
        <v>0.527864583333334</v>
      </c>
      <c r="L32" s="74">
        <f t="shared" si="16"/>
        <v>0.5484375000000008</v>
      </c>
      <c r="M32" s="73">
        <f t="shared" si="23"/>
        <v>0.00324074074074074</v>
      </c>
      <c r="N32" s="74">
        <f t="shared" si="17"/>
        <v>0.5031944444444445</v>
      </c>
      <c r="O32" s="74">
        <f t="shared" si="18"/>
        <v>0.5287962962962963</v>
      </c>
      <c r="P32" s="73">
        <f t="shared" si="24"/>
        <v>0.00364583333333333</v>
      </c>
      <c r="Q32" s="74">
        <f t="shared" si="19"/>
        <v>0.4931770833333332</v>
      </c>
      <c r="R32" s="74">
        <f t="shared" si="20"/>
        <v>0.5219791666666665</v>
      </c>
    </row>
    <row r="33" spans="1:18" ht="12.75">
      <c r="A33" s="91">
        <v>24</v>
      </c>
      <c r="B33" s="65" t="s">
        <v>73</v>
      </c>
      <c r="C33" s="66">
        <v>3.5</v>
      </c>
      <c r="D33" s="92" t="s">
        <v>64</v>
      </c>
      <c r="E33" s="20">
        <f t="shared" si="12"/>
        <v>3.5</v>
      </c>
      <c r="F33" s="20">
        <v>91161010</v>
      </c>
      <c r="G33" s="73">
        <f t="shared" si="21"/>
        <v>0.00231481481481483</v>
      </c>
      <c r="H33" s="74">
        <f t="shared" si="13"/>
        <v>0.5384259259259264</v>
      </c>
      <c r="I33" s="74">
        <f t="shared" si="14"/>
        <v>0.5465277777777783</v>
      </c>
      <c r="J33" s="73">
        <f t="shared" si="22"/>
        <v>0.00260416666666669</v>
      </c>
      <c r="K33" s="74">
        <f t="shared" si="15"/>
        <v>0.5484375000000008</v>
      </c>
      <c r="L33" s="74">
        <f t="shared" si="16"/>
        <v>0.5575520833333342</v>
      </c>
      <c r="M33" s="73">
        <f t="shared" si="23"/>
        <v>0.00324074074074074</v>
      </c>
      <c r="N33" s="74">
        <f t="shared" si="17"/>
        <v>0.5287962962962963</v>
      </c>
      <c r="O33" s="74">
        <f t="shared" si="18"/>
        <v>0.540138888888889</v>
      </c>
      <c r="P33" s="73">
        <f t="shared" si="24"/>
        <v>0.00364583333333333</v>
      </c>
      <c r="Q33" s="74">
        <f t="shared" si="19"/>
        <v>0.5219791666666665</v>
      </c>
      <c r="R33" s="74">
        <f t="shared" si="20"/>
        <v>0.5347395833333332</v>
      </c>
    </row>
    <row r="34" spans="1:18" ht="12.75">
      <c r="A34" s="91">
        <v>25</v>
      </c>
      <c r="B34" s="65" t="s">
        <v>74</v>
      </c>
      <c r="C34" s="66">
        <v>7.4</v>
      </c>
      <c r="D34" s="92" t="s">
        <v>30</v>
      </c>
      <c r="E34" s="20">
        <f t="shared" si="12"/>
        <v>7.4</v>
      </c>
      <c r="F34" s="20"/>
      <c r="G34" s="73">
        <f t="shared" si="21"/>
        <v>0.00231481481481483</v>
      </c>
      <c r="H34" s="74">
        <f t="shared" si="13"/>
        <v>0.5465277777777783</v>
      </c>
      <c r="I34" s="74">
        <f t="shared" si="14"/>
        <v>0.563657407407408</v>
      </c>
      <c r="J34" s="73">
        <f t="shared" si="22"/>
        <v>0.00260416666666669</v>
      </c>
      <c r="K34" s="74">
        <f t="shared" si="15"/>
        <v>0.5575520833333342</v>
      </c>
      <c r="L34" s="74">
        <f t="shared" si="16"/>
        <v>0.5768229166666676</v>
      </c>
      <c r="M34" s="73">
        <f t="shared" si="23"/>
        <v>0.00324074074074074</v>
      </c>
      <c r="N34" s="74">
        <f t="shared" si="17"/>
        <v>0.540138888888889</v>
      </c>
      <c r="O34" s="74">
        <f t="shared" si="18"/>
        <v>0.5641203703703704</v>
      </c>
      <c r="P34" s="73">
        <f t="shared" si="24"/>
        <v>0.00364583333333333</v>
      </c>
      <c r="Q34" s="74">
        <f t="shared" si="19"/>
        <v>0.5347395833333332</v>
      </c>
      <c r="R34" s="74">
        <f t="shared" si="20"/>
        <v>0.5617187499999998</v>
      </c>
    </row>
    <row r="35" spans="1:18" ht="12.75">
      <c r="A35" s="91">
        <v>26</v>
      </c>
      <c r="B35" s="65" t="s">
        <v>75</v>
      </c>
      <c r="C35" s="66">
        <v>4.9</v>
      </c>
      <c r="D35" s="67" t="s">
        <v>58</v>
      </c>
      <c r="E35" s="20" t="e">
        <f>IF(#REF!&gt;0,B36,0)</f>
        <v>#REF!</v>
      </c>
      <c r="F35" s="20">
        <v>48159206</v>
      </c>
      <c r="G35" s="73">
        <f t="shared" si="21"/>
        <v>0.00231481481481483</v>
      </c>
      <c r="H35" s="74">
        <f t="shared" si="13"/>
        <v>0.563657407407408</v>
      </c>
      <c r="I35" s="74">
        <f t="shared" si="14"/>
        <v>0.5750000000000006</v>
      </c>
      <c r="J35" s="73">
        <f t="shared" si="22"/>
        <v>0.00260416666666669</v>
      </c>
      <c r="K35" s="74">
        <f t="shared" si="15"/>
        <v>0.5768229166666676</v>
      </c>
      <c r="L35" s="74">
        <f t="shared" si="16"/>
        <v>0.5895833333333345</v>
      </c>
      <c r="M35" s="73">
        <f t="shared" si="23"/>
        <v>0.00324074074074074</v>
      </c>
      <c r="N35" s="74">
        <f t="shared" si="17"/>
        <v>0.5641203703703704</v>
      </c>
      <c r="O35" s="74">
        <f t="shared" si="18"/>
        <v>0.5800000000000001</v>
      </c>
      <c r="P35" s="73">
        <f t="shared" si="24"/>
        <v>0.00364583333333333</v>
      </c>
      <c r="Q35" s="74">
        <f t="shared" si="19"/>
        <v>0.5617187499999998</v>
      </c>
      <c r="R35" s="74">
        <f t="shared" si="20"/>
        <v>0.5795833333333331</v>
      </c>
    </row>
    <row r="36" spans="1:18" ht="12.75">
      <c r="A36" s="91">
        <v>27</v>
      </c>
      <c r="B36" s="65" t="s">
        <v>76</v>
      </c>
      <c r="C36" s="66">
        <v>5.2</v>
      </c>
      <c r="D36" s="92" t="s">
        <v>44</v>
      </c>
      <c r="E36" s="20">
        <f t="shared" si="12"/>
        <v>5.2</v>
      </c>
      <c r="F36" s="20">
        <v>90948704</v>
      </c>
      <c r="G36" s="73">
        <f t="shared" si="21"/>
        <v>0.00231481481481483</v>
      </c>
      <c r="H36" s="74">
        <f t="shared" si="13"/>
        <v>0.5750000000000006</v>
      </c>
      <c r="I36" s="74">
        <f t="shared" si="14"/>
        <v>0.5870370370370377</v>
      </c>
      <c r="J36" s="73">
        <f t="shared" si="22"/>
        <v>0.00260416666666669</v>
      </c>
      <c r="K36" s="74">
        <f t="shared" si="15"/>
        <v>0.5895833333333345</v>
      </c>
      <c r="L36" s="74">
        <f t="shared" si="16"/>
        <v>0.6031250000000012</v>
      </c>
      <c r="M36" s="73">
        <f t="shared" si="23"/>
        <v>0.00324074074074074</v>
      </c>
      <c r="N36" s="74">
        <f t="shared" si="17"/>
        <v>0.5800000000000001</v>
      </c>
      <c r="O36" s="74">
        <f t="shared" si="18"/>
        <v>0.596851851851852</v>
      </c>
      <c r="P36" s="73">
        <f t="shared" si="24"/>
        <v>0.00364583333333333</v>
      </c>
      <c r="Q36" s="74">
        <f t="shared" si="19"/>
        <v>0.5795833333333331</v>
      </c>
      <c r="R36" s="74">
        <f t="shared" si="20"/>
        <v>0.5985416666666664</v>
      </c>
    </row>
    <row r="37" spans="1:18" ht="12.75">
      <c r="A37" s="91">
        <v>28</v>
      </c>
      <c r="B37" s="65" t="s">
        <v>77</v>
      </c>
      <c r="C37" s="66">
        <v>5.6</v>
      </c>
      <c r="D37" s="92" t="s">
        <v>42</v>
      </c>
      <c r="E37" s="20">
        <f t="shared" si="12"/>
        <v>5.6</v>
      </c>
      <c r="F37" s="20">
        <v>91701660</v>
      </c>
      <c r="G37" s="73">
        <f t="shared" si="21"/>
        <v>0.00231481481481483</v>
      </c>
      <c r="H37" s="74">
        <f t="shared" si="13"/>
        <v>0.5870370370370377</v>
      </c>
      <c r="I37" s="74">
        <f t="shared" si="14"/>
        <v>0.6000000000000008</v>
      </c>
      <c r="J37" s="73">
        <f t="shared" si="22"/>
        <v>0.00260416666666669</v>
      </c>
      <c r="K37" s="74">
        <f t="shared" si="15"/>
        <v>0.6031250000000012</v>
      </c>
      <c r="L37" s="74">
        <f t="shared" si="16"/>
        <v>0.6177083333333347</v>
      </c>
      <c r="M37" s="73">
        <f t="shared" si="23"/>
        <v>0.00324074074074074</v>
      </c>
      <c r="N37" s="74">
        <f t="shared" si="17"/>
        <v>0.596851851851852</v>
      </c>
      <c r="O37" s="74">
        <f t="shared" si="18"/>
        <v>0.6150000000000001</v>
      </c>
      <c r="P37" s="73">
        <f t="shared" si="24"/>
        <v>0.00364583333333333</v>
      </c>
      <c r="Q37" s="74">
        <f t="shared" si="19"/>
        <v>0.5985416666666664</v>
      </c>
      <c r="R37" s="74">
        <f t="shared" si="20"/>
        <v>0.618958333333333</v>
      </c>
    </row>
    <row r="38" spans="1:18" s="85" customFormat="1" ht="12.75">
      <c r="A38" s="95" t="s">
        <v>65</v>
      </c>
      <c r="B38" s="77" t="s">
        <v>78</v>
      </c>
      <c r="C38" s="96">
        <f>SUM(C28:C37)</f>
        <v>61.2</v>
      </c>
      <c r="D38" s="97"/>
      <c r="E38" s="19">
        <f t="shared" si="12"/>
        <v>0</v>
      </c>
      <c r="F38" s="80"/>
      <c r="G38" s="81">
        <f>(I38-H28)/$C38</f>
        <v>0.0023148148148148273</v>
      </c>
      <c r="H38" s="82"/>
      <c r="I38" s="83">
        <f>I37</f>
        <v>0.6000000000000008</v>
      </c>
      <c r="J38" s="81">
        <f>(L38-K28)/$C38</f>
        <v>0.00260416666666669</v>
      </c>
      <c r="K38" s="82"/>
      <c r="L38" s="83">
        <f>L37</f>
        <v>0.6177083333333347</v>
      </c>
      <c r="M38" s="81">
        <f>(O38-N28)/$C38</f>
        <v>0.003240740740740742</v>
      </c>
      <c r="N38" s="82"/>
      <c r="O38" s="83">
        <f>O37</f>
        <v>0.6150000000000001</v>
      </c>
      <c r="P38" s="81">
        <f>(R38-Q28)/$C38</f>
        <v>0.003645833333333329</v>
      </c>
      <c r="Q38" s="84"/>
      <c r="R38" s="83">
        <f>R37</f>
        <v>0.618958333333333</v>
      </c>
    </row>
    <row r="39" spans="1:17" s="85" customFormat="1" ht="12.75">
      <c r="A39" s="98"/>
      <c r="B39" s="99" t="s">
        <v>79</v>
      </c>
      <c r="C39" s="100"/>
      <c r="D39" s="101"/>
      <c r="E39" s="18">
        <f t="shared" si="12"/>
        <v>0</v>
      </c>
      <c r="F39" s="80"/>
      <c r="G39" s="90">
        <f>SUMPRODUCT(G28:G37,$C28:$C37)</f>
        <v>0.14166666666666758</v>
      </c>
      <c r="H39" s="17"/>
      <c r="I39" s="82"/>
      <c r="J39" s="90">
        <f>SUMPRODUCT(J28:J37,$C28:$C37)</f>
        <v>0.15937500000000138</v>
      </c>
      <c r="K39" s="17"/>
      <c r="L39" s="82"/>
      <c r="M39" s="90">
        <f>SUMPRODUCT(M28:M37,$C28:$C37)</f>
        <v>0.1983333333333333</v>
      </c>
      <c r="N39" s="17"/>
      <c r="O39" s="82"/>
      <c r="P39" s="90">
        <f>SUMPRODUCT(P28:P37,$C28:$C37)</f>
        <v>0.2231249999999998</v>
      </c>
      <c r="Q39" s="17"/>
    </row>
    <row r="40" spans="1:18" ht="12.75">
      <c r="A40" s="91">
        <v>29</v>
      </c>
      <c r="B40" s="65" t="s">
        <v>80</v>
      </c>
      <c r="C40" s="66">
        <v>5.4</v>
      </c>
      <c r="D40" s="92" t="s">
        <v>81</v>
      </c>
      <c r="E40" s="20">
        <f t="shared" si="12"/>
        <v>5.4</v>
      </c>
      <c r="F40" s="20">
        <v>95155790</v>
      </c>
      <c r="G40" s="68">
        <v>0.00231481481481483</v>
      </c>
      <c r="H40" s="93">
        <v>0.4583333333333333</v>
      </c>
      <c r="I40" s="74">
        <f>H40+$C40*G40</f>
        <v>0.4708333333333334</v>
      </c>
      <c r="J40" s="68">
        <v>0.00260416666666669</v>
      </c>
      <c r="K40" s="93">
        <v>0.4583333333333333</v>
      </c>
      <c r="L40" s="74">
        <f>K40+$C40*J40</f>
        <v>0.47239583333333346</v>
      </c>
      <c r="M40" s="68">
        <v>0.00324074074074074</v>
      </c>
      <c r="N40" s="93">
        <v>0.4166666666666667</v>
      </c>
      <c r="O40" s="74">
        <f>N40+$C40*M40</f>
        <v>0.4341666666666667</v>
      </c>
      <c r="P40" s="68">
        <v>0.00364583333333333</v>
      </c>
      <c r="Q40" s="93">
        <v>0.3958333333333333</v>
      </c>
      <c r="R40" s="74">
        <f>Q40+$C40*P40</f>
        <v>0.4155208333333333</v>
      </c>
    </row>
    <row r="41" spans="1:18" ht="12.75">
      <c r="A41" s="91">
        <v>30</v>
      </c>
      <c r="B41" s="65" t="s">
        <v>82</v>
      </c>
      <c r="C41" s="66">
        <v>9</v>
      </c>
      <c r="D41" s="92" t="s">
        <v>83</v>
      </c>
      <c r="E41" s="20">
        <f t="shared" si="12"/>
        <v>9</v>
      </c>
      <c r="F41" s="20">
        <v>95059062</v>
      </c>
      <c r="G41" s="73">
        <f>G$40</f>
        <v>0.00231481481481483</v>
      </c>
      <c r="H41" s="74">
        <f>I40</f>
        <v>0.4708333333333334</v>
      </c>
      <c r="I41" s="74">
        <f aca="true" t="shared" si="25" ref="I41:I49">H41+$C41*G41</f>
        <v>0.49166666666666686</v>
      </c>
      <c r="J41" s="73">
        <f>J$40</f>
        <v>0.00260416666666669</v>
      </c>
      <c r="K41" s="74">
        <f>L40</f>
        <v>0.47239583333333346</v>
      </c>
      <c r="L41" s="74">
        <f aca="true" t="shared" si="26" ref="L41:L49">K41+$C41*J41</f>
        <v>0.4958333333333337</v>
      </c>
      <c r="M41" s="73">
        <f>M$40</f>
        <v>0.00324074074074074</v>
      </c>
      <c r="N41" s="74">
        <f>O40</f>
        <v>0.4341666666666667</v>
      </c>
      <c r="O41" s="74">
        <f aca="true" t="shared" si="27" ref="O41:O49">N41+$C41*M41</f>
        <v>0.4633333333333334</v>
      </c>
      <c r="P41" s="73">
        <f>P$40</f>
        <v>0.00364583333333333</v>
      </c>
      <c r="Q41" s="74">
        <f>R40</f>
        <v>0.4155208333333333</v>
      </c>
      <c r="R41" s="74">
        <f aca="true" t="shared" si="28" ref="R41:R49">Q41+$C41*P41</f>
        <v>0.44833333333333325</v>
      </c>
    </row>
    <row r="42" spans="1:18" ht="12.75">
      <c r="A42" s="91">
        <v>31</v>
      </c>
      <c r="B42" s="65" t="s">
        <v>84</v>
      </c>
      <c r="C42" s="66">
        <v>8.8</v>
      </c>
      <c r="D42" s="92" t="s">
        <v>85</v>
      </c>
      <c r="E42" s="20">
        <f t="shared" si="12"/>
        <v>8.8</v>
      </c>
      <c r="F42" s="20">
        <v>41464553</v>
      </c>
      <c r="G42" s="73">
        <f aca="true" t="shared" si="29" ref="G42:G49">G$40</f>
        <v>0.00231481481481483</v>
      </c>
      <c r="H42" s="74">
        <f aca="true" t="shared" si="30" ref="H42:H49">I41</f>
        <v>0.49166666666666686</v>
      </c>
      <c r="I42" s="74">
        <f t="shared" si="25"/>
        <v>0.5120370370370374</v>
      </c>
      <c r="J42" s="73">
        <f aca="true" t="shared" si="31" ref="J42:J49">J$40</f>
        <v>0.00260416666666669</v>
      </c>
      <c r="K42" s="74">
        <f aca="true" t="shared" si="32" ref="K42:K49">L41</f>
        <v>0.4958333333333337</v>
      </c>
      <c r="L42" s="74">
        <f t="shared" si="26"/>
        <v>0.5187500000000006</v>
      </c>
      <c r="M42" s="73">
        <f aca="true" t="shared" si="33" ref="M42:M49">M$40</f>
        <v>0.00324074074074074</v>
      </c>
      <c r="N42" s="74">
        <f aca="true" t="shared" si="34" ref="N42:N49">O41</f>
        <v>0.4633333333333334</v>
      </c>
      <c r="O42" s="74">
        <f t="shared" si="27"/>
        <v>0.4918518518518519</v>
      </c>
      <c r="P42" s="73">
        <f aca="true" t="shared" si="35" ref="P42:P49">P$40</f>
        <v>0.00364583333333333</v>
      </c>
      <c r="Q42" s="74">
        <f aca="true" t="shared" si="36" ref="Q42:Q49">R41</f>
        <v>0.44833333333333325</v>
      </c>
      <c r="R42" s="74">
        <f t="shared" si="28"/>
        <v>0.48041666666666655</v>
      </c>
    </row>
    <row r="43" spans="1:18" ht="12.75">
      <c r="A43" s="91">
        <v>32</v>
      </c>
      <c r="B43" s="65" t="s">
        <v>86</v>
      </c>
      <c r="C43" s="66">
        <v>7.3</v>
      </c>
      <c r="D43" s="92" t="s">
        <v>87</v>
      </c>
      <c r="E43" s="20">
        <f t="shared" si="12"/>
        <v>7.3</v>
      </c>
      <c r="F43" s="20">
        <v>97500533</v>
      </c>
      <c r="G43" s="73">
        <f t="shared" si="29"/>
        <v>0.00231481481481483</v>
      </c>
      <c r="H43" s="74">
        <f t="shared" si="30"/>
        <v>0.5120370370370374</v>
      </c>
      <c r="I43" s="74">
        <f t="shared" si="25"/>
        <v>0.5289351851851857</v>
      </c>
      <c r="J43" s="73">
        <f t="shared" si="31"/>
        <v>0.00260416666666669</v>
      </c>
      <c r="K43" s="74">
        <f t="shared" si="32"/>
        <v>0.5187500000000006</v>
      </c>
      <c r="L43" s="74">
        <f t="shared" si="26"/>
        <v>0.5377604166666674</v>
      </c>
      <c r="M43" s="73">
        <f t="shared" si="33"/>
        <v>0.00324074074074074</v>
      </c>
      <c r="N43" s="74">
        <f t="shared" si="34"/>
        <v>0.4918518518518519</v>
      </c>
      <c r="O43" s="74">
        <f t="shared" si="27"/>
        <v>0.5155092592592593</v>
      </c>
      <c r="P43" s="73">
        <f t="shared" si="35"/>
        <v>0.00364583333333333</v>
      </c>
      <c r="Q43" s="74">
        <f t="shared" si="36"/>
        <v>0.48041666666666655</v>
      </c>
      <c r="R43" s="74">
        <f t="shared" si="28"/>
        <v>0.5070312499999998</v>
      </c>
    </row>
    <row r="44" spans="1:18" ht="12.75">
      <c r="A44" s="91">
        <v>33</v>
      </c>
      <c r="B44" s="65" t="s">
        <v>88</v>
      </c>
      <c r="C44" s="66">
        <v>4</v>
      </c>
      <c r="D44" s="92" t="s">
        <v>56</v>
      </c>
      <c r="E44" s="20">
        <f t="shared" si="12"/>
        <v>4</v>
      </c>
      <c r="F44" s="20">
        <v>92864229</v>
      </c>
      <c r="G44" s="73">
        <f t="shared" si="29"/>
        <v>0.00231481481481483</v>
      </c>
      <c r="H44" s="74">
        <f t="shared" si="30"/>
        <v>0.5289351851851857</v>
      </c>
      <c r="I44" s="74">
        <f t="shared" si="25"/>
        <v>0.538194444444445</v>
      </c>
      <c r="J44" s="73">
        <f t="shared" si="31"/>
        <v>0.00260416666666669</v>
      </c>
      <c r="K44" s="74">
        <f t="shared" si="32"/>
        <v>0.5377604166666674</v>
      </c>
      <c r="L44" s="74">
        <f t="shared" si="26"/>
        <v>0.5481770833333341</v>
      </c>
      <c r="M44" s="73">
        <f t="shared" si="33"/>
        <v>0.00324074074074074</v>
      </c>
      <c r="N44" s="74">
        <f t="shared" si="34"/>
        <v>0.5155092592592593</v>
      </c>
      <c r="O44" s="74">
        <f t="shared" si="27"/>
        <v>0.5284722222222222</v>
      </c>
      <c r="P44" s="73">
        <f t="shared" si="35"/>
        <v>0.00364583333333333</v>
      </c>
      <c r="Q44" s="74">
        <f t="shared" si="36"/>
        <v>0.5070312499999998</v>
      </c>
      <c r="R44" s="74">
        <f t="shared" si="28"/>
        <v>0.5216145833333331</v>
      </c>
    </row>
    <row r="45" spans="1:18" ht="12.75">
      <c r="A45" s="91">
        <v>34</v>
      </c>
      <c r="B45" s="65" t="s">
        <v>89</v>
      </c>
      <c r="C45" s="66">
        <v>6.1</v>
      </c>
      <c r="D45" s="92" t="s">
        <v>90</v>
      </c>
      <c r="E45" s="20">
        <f t="shared" si="12"/>
        <v>6.1</v>
      </c>
      <c r="F45" s="20">
        <v>46888803</v>
      </c>
      <c r="G45" s="73">
        <f t="shared" si="29"/>
        <v>0.00231481481481483</v>
      </c>
      <c r="H45" s="74">
        <f t="shared" si="30"/>
        <v>0.538194444444445</v>
      </c>
      <c r="I45" s="74">
        <f t="shared" si="25"/>
        <v>0.5523148148148155</v>
      </c>
      <c r="J45" s="73">
        <f t="shared" si="31"/>
        <v>0.00260416666666669</v>
      </c>
      <c r="K45" s="74">
        <f t="shared" si="32"/>
        <v>0.5481770833333341</v>
      </c>
      <c r="L45" s="74">
        <f t="shared" si="26"/>
        <v>0.5640625000000009</v>
      </c>
      <c r="M45" s="73">
        <f t="shared" si="33"/>
        <v>0.00324074074074074</v>
      </c>
      <c r="N45" s="74">
        <f t="shared" si="34"/>
        <v>0.5284722222222222</v>
      </c>
      <c r="O45" s="74">
        <f t="shared" si="27"/>
        <v>0.5482407407407407</v>
      </c>
      <c r="P45" s="73">
        <f t="shared" si="35"/>
        <v>0.00364583333333333</v>
      </c>
      <c r="Q45" s="74">
        <f t="shared" si="36"/>
        <v>0.5216145833333331</v>
      </c>
      <c r="R45" s="74">
        <f t="shared" si="28"/>
        <v>0.5438541666666664</v>
      </c>
    </row>
    <row r="46" spans="1:18" ht="12.75">
      <c r="A46" s="91">
        <v>35</v>
      </c>
      <c r="B46" s="65" t="s">
        <v>91</v>
      </c>
      <c r="C46" s="66">
        <v>6</v>
      </c>
      <c r="D46" s="92" t="s">
        <v>92</v>
      </c>
      <c r="E46" s="20">
        <f t="shared" si="12"/>
        <v>6</v>
      </c>
      <c r="F46" s="20">
        <v>95484950</v>
      </c>
      <c r="G46" s="73">
        <f t="shared" si="29"/>
        <v>0.00231481481481483</v>
      </c>
      <c r="H46" s="74">
        <f t="shared" si="30"/>
        <v>0.5523148148148155</v>
      </c>
      <c r="I46" s="74">
        <f t="shared" si="25"/>
        <v>0.5662037037037044</v>
      </c>
      <c r="J46" s="73">
        <f t="shared" si="31"/>
        <v>0.00260416666666669</v>
      </c>
      <c r="K46" s="74">
        <f t="shared" si="32"/>
        <v>0.5640625000000009</v>
      </c>
      <c r="L46" s="74">
        <f t="shared" si="26"/>
        <v>0.579687500000001</v>
      </c>
      <c r="M46" s="73">
        <f t="shared" si="33"/>
        <v>0.00324074074074074</v>
      </c>
      <c r="N46" s="74">
        <f t="shared" si="34"/>
        <v>0.5482407407407407</v>
      </c>
      <c r="O46" s="74">
        <f t="shared" si="27"/>
        <v>0.5676851851851852</v>
      </c>
      <c r="P46" s="73">
        <f t="shared" si="35"/>
        <v>0.00364583333333333</v>
      </c>
      <c r="Q46" s="74">
        <f t="shared" si="36"/>
        <v>0.5438541666666664</v>
      </c>
      <c r="R46" s="74">
        <f t="shared" si="28"/>
        <v>0.5657291666666664</v>
      </c>
    </row>
    <row r="47" spans="1:18" ht="12.75">
      <c r="A47" s="91">
        <v>36</v>
      </c>
      <c r="B47" s="65" t="s">
        <v>93</v>
      </c>
      <c r="C47" s="66">
        <v>5.1</v>
      </c>
      <c r="D47" s="92" t="s">
        <v>94</v>
      </c>
      <c r="E47" s="20">
        <f t="shared" si="12"/>
        <v>5.1</v>
      </c>
      <c r="F47" s="20">
        <v>91595167</v>
      </c>
      <c r="G47" s="73">
        <f t="shared" si="29"/>
        <v>0.00231481481481483</v>
      </c>
      <c r="H47" s="74">
        <f t="shared" si="30"/>
        <v>0.5662037037037044</v>
      </c>
      <c r="I47" s="74">
        <f t="shared" si="25"/>
        <v>0.57800925925926</v>
      </c>
      <c r="J47" s="73">
        <f t="shared" si="31"/>
        <v>0.00260416666666669</v>
      </c>
      <c r="K47" s="74">
        <f t="shared" si="32"/>
        <v>0.579687500000001</v>
      </c>
      <c r="L47" s="74">
        <f t="shared" si="26"/>
        <v>0.5929687500000012</v>
      </c>
      <c r="M47" s="73">
        <f t="shared" si="33"/>
        <v>0.00324074074074074</v>
      </c>
      <c r="N47" s="74">
        <f t="shared" si="34"/>
        <v>0.5676851851851852</v>
      </c>
      <c r="O47" s="74">
        <f t="shared" si="27"/>
        <v>0.584212962962963</v>
      </c>
      <c r="P47" s="73">
        <f t="shared" si="35"/>
        <v>0.00364583333333333</v>
      </c>
      <c r="Q47" s="74">
        <f t="shared" si="36"/>
        <v>0.5657291666666664</v>
      </c>
      <c r="R47" s="74">
        <f t="shared" si="28"/>
        <v>0.5843229166666664</v>
      </c>
    </row>
    <row r="48" spans="1:18" ht="12.75">
      <c r="A48" s="91">
        <v>37</v>
      </c>
      <c r="B48" s="65" t="s">
        <v>95</v>
      </c>
      <c r="C48" s="66">
        <v>6.7</v>
      </c>
      <c r="D48" s="92" t="s">
        <v>96</v>
      </c>
      <c r="E48" s="20">
        <f t="shared" si="12"/>
        <v>6.7</v>
      </c>
      <c r="F48" s="20">
        <v>90854977</v>
      </c>
      <c r="G48" s="73">
        <f t="shared" si="29"/>
        <v>0.00231481481481483</v>
      </c>
      <c r="H48" s="74">
        <f t="shared" si="30"/>
        <v>0.57800925925926</v>
      </c>
      <c r="I48" s="74">
        <f t="shared" si="25"/>
        <v>0.5935185185185194</v>
      </c>
      <c r="J48" s="73">
        <f t="shared" si="31"/>
        <v>0.00260416666666669</v>
      </c>
      <c r="K48" s="74">
        <f t="shared" si="32"/>
        <v>0.5929687500000012</v>
      </c>
      <c r="L48" s="74">
        <f t="shared" si="26"/>
        <v>0.6104166666666679</v>
      </c>
      <c r="M48" s="73">
        <f t="shared" si="33"/>
        <v>0.00324074074074074</v>
      </c>
      <c r="N48" s="74">
        <f t="shared" si="34"/>
        <v>0.584212962962963</v>
      </c>
      <c r="O48" s="74">
        <f t="shared" si="27"/>
        <v>0.605925925925926</v>
      </c>
      <c r="P48" s="73">
        <f t="shared" si="35"/>
        <v>0.00364583333333333</v>
      </c>
      <c r="Q48" s="74">
        <f t="shared" si="36"/>
        <v>0.5843229166666664</v>
      </c>
      <c r="R48" s="74">
        <f t="shared" si="28"/>
        <v>0.6087499999999997</v>
      </c>
    </row>
    <row r="49" spans="1:18" ht="12.75">
      <c r="A49" s="91">
        <v>38</v>
      </c>
      <c r="B49" s="65" t="s">
        <v>97</v>
      </c>
      <c r="C49" s="66">
        <v>5</v>
      </c>
      <c r="D49" s="92" t="s">
        <v>98</v>
      </c>
      <c r="E49" s="20">
        <f t="shared" si="12"/>
        <v>5</v>
      </c>
      <c r="F49" s="20"/>
      <c r="G49" s="73">
        <f t="shared" si="29"/>
        <v>0.00231481481481483</v>
      </c>
      <c r="H49" s="74">
        <f t="shared" si="30"/>
        <v>0.5935185185185194</v>
      </c>
      <c r="I49" s="74">
        <f t="shared" si="25"/>
        <v>0.6050925925925936</v>
      </c>
      <c r="J49" s="73">
        <f t="shared" si="31"/>
        <v>0.00260416666666669</v>
      </c>
      <c r="K49" s="74">
        <f t="shared" si="32"/>
        <v>0.6104166666666679</v>
      </c>
      <c r="L49" s="74">
        <f t="shared" si="26"/>
        <v>0.6234375000000014</v>
      </c>
      <c r="M49" s="73">
        <f t="shared" si="33"/>
        <v>0.00324074074074074</v>
      </c>
      <c r="N49" s="74">
        <f t="shared" si="34"/>
        <v>0.605925925925926</v>
      </c>
      <c r="O49" s="74">
        <f t="shared" si="27"/>
        <v>0.6221296296296297</v>
      </c>
      <c r="P49" s="73">
        <f t="shared" si="35"/>
        <v>0.00364583333333333</v>
      </c>
      <c r="Q49" s="74">
        <f t="shared" si="36"/>
        <v>0.6087499999999997</v>
      </c>
      <c r="R49" s="74">
        <f t="shared" si="28"/>
        <v>0.6269791666666663</v>
      </c>
    </row>
    <row r="50" spans="1:18" ht="12.75">
      <c r="A50" s="95" t="s">
        <v>65</v>
      </c>
      <c r="B50" s="77" t="s">
        <v>78</v>
      </c>
      <c r="C50" s="96">
        <f>SUM(C40:C49)</f>
        <v>63.400000000000006</v>
      </c>
      <c r="D50" s="97"/>
      <c r="E50" s="19">
        <f>IF(D51&gt;0,C50,0)</f>
        <v>0</v>
      </c>
      <c r="F50" s="80"/>
      <c r="G50" s="81">
        <f>(I50-H40)/$C50</f>
        <v>0.002314814814814831</v>
      </c>
      <c r="H50" s="102"/>
      <c r="I50" s="83">
        <f>I49</f>
        <v>0.6050925925925936</v>
      </c>
      <c r="J50" s="81">
        <f>(L50-K40)/$C50</f>
        <v>0.002604166666666689</v>
      </c>
      <c r="K50" s="102"/>
      <c r="L50" s="83">
        <f>L49</f>
        <v>0.6234375000000014</v>
      </c>
      <c r="M50" s="81">
        <f>(O50-N40)/$C50</f>
        <v>0.003240740740740741</v>
      </c>
      <c r="N50" s="102"/>
      <c r="O50" s="83">
        <f>O49</f>
        <v>0.6221296296296297</v>
      </c>
      <c r="P50" s="81">
        <f>(R50-Q40)/$C50</f>
        <v>0.0036458333333333278</v>
      </c>
      <c r="Q50" s="103"/>
      <c r="R50" s="83">
        <f>R49</f>
        <v>0.6269791666666663</v>
      </c>
    </row>
    <row r="51" spans="1:17" s="85" customFormat="1" ht="12.75">
      <c r="A51" s="98"/>
      <c r="B51" s="99" t="s">
        <v>99</v>
      </c>
      <c r="C51" s="100"/>
      <c r="D51" s="101"/>
      <c r="E51" s="18"/>
      <c r="F51" s="80"/>
      <c r="G51" s="90">
        <f>SUMPRODUCT(G40:G49,$C40:$C49)</f>
        <v>0.1467592592592602</v>
      </c>
      <c r="H51" s="17"/>
      <c r="I51" s="82"/>
      <c r="J51" s="90">
        <f>SUMPRODUCT(J40:J49,$C40:$C49)</f>
        <v>0.16510416666666813</v>
      </c>
      <c r="K51" s="17"/>
      <c r="L51" s="82"/>
      <c r="M51" s="90">
        <f>SUMPRODUCT(M40:M49,$C40:$C49)</f>
        <v>0.20546296296296293</v>
      </c>
      <c r="N51" s="17"/>
      <c r="O51" s="82"/>
      <c r="P51" s="90">
        <f>SUMPRODUCT(P40:P49,$C40:$C49)</f>
        <v>0.23114583333333313</v>
      </c>
      <c r="Q51" s="17"/>
    </row>
    <row r="52" spans="1:18" ht="12.75">
      <c r="A52" s="91">
        <v>39</v>
      </c>
      <c r="B52" s="65" t="s">
        <v>100</v>
      </c>
      <c r="C52" s="66">
        <v>7.5</v>
      </c>
      <c r="D52" s="92" t="s">
        <v>90</v>
      </c>
      <c r="E52" s="20">
        <f>IF(D52&gt;0,C52,0)</f>
        <v>7.5</v>
      </c>
      <c r="F52" s="20">
        <v>46888803</v>
      </c>
      <c r="G52" s="68">
        <v>0.00231481481481483</v>
      </c>
      <c r="H52" s="93">
        <v>0.3958333333333333</v>
      </c>
      <c r="I52" s="74">
        <f>H52+$C52*G52</f>
        <v>0.41319444444444453</v>
      </c>
      <c r="J52" s="68">
        <v>0.00260416666666669</v>
      </c>
      <c r="K52" s="93">
        <v>0.3958333333333333</v>
      </c>
      <c r="L52" s="74">
        <f>K52+$C52*J52</f>
        <v>0.4153645833333335</v>
      </c>
      <c r="M52" s="68">
        <v>0.00324074074074074</v>
      </c>
      <c r="N52" s="93">
        <v>0.34375</v>
      </c>
      <c r="O52" s="74">
        <f>N52+$C52*M52</f>
        <v>0.3680555555555556</v>
      </c>
      <c r="P52" s="68">
        <v>0.00364583333333333</v>
      </c>
      <c r="Q52" s="93">
        <v>0.3125</v>
      </c>
      <c r="R52" s="74">
        <f>Q52+$C52*P52</f>
        <v>0.33984375</v>
      </c>
    </row>
    <row r="53" spans="1:18" ht="12.75">
      <c r="A53" s="91">
        <v>40</v>
      </c>
      <c r="B53" s="65" t="s">
        <v>101</v>
      </c>
      <c r="C53" s="66">
        <v>6.4</v>
      </c>
      <c r="D53" s="92" t="s">
        <v>98</v>
      </c>
      <c r="E53" s="20">
        <f>IF(D53&gt;0,C53,0)</f>
        <v>6.4</v>
      </c>
      <c r="F53" s="20"/>
      <c r="G53" s="73">
        <f>G$52</f>
        <v>0.00231481481481483</v>
      </c>
      <c r="H53" s="74">
        <f>I52</f>
        <v>0.41319444444444453</v>
      </c>
      <c r="I53" s="74">
        <f aca="true" t="shared" si="37" ref="I53:I65">H53+$C53*G53</f>
        <v>0.4280092592592594</v>
      </c>
      <c r="J53" s="73">
        <f>J$52</f>
        <v>0.00260416666666669</v>
      </c>
      <c r="K53" s="74">
        <f>L52</f>
        <v>0.4153645833333335</v>
      </c>
      <c r="L53" s="74">
        <f aca="true" t="shared" si="38" ref="L53:L65">K53+$C53*J53</f>
        <v>0.4320312500000003</v>
      </c>
      <c r="M53" s="73">
        <f>M$52</f>
        <v>0.00324074074074074</v>
      </c>
      <c r="N53" s="74">
        <f>O52</f>
        <v>0.3680555555555556</v>
      </c>
      <c r="O53" s="74">
        <f aca="true" t="shared" si="39" ref="O53:O65">N53+$C53*M53</f>
        <v>0.3887962962962963</v>
      </c>
      <c r="P53" s="73">
        <f>P$52</f>
        <v>0.00364583333333333</v>
      </c>
      <c r="Q53" s="74">
        <f>R52</f>
        <v>0.33984375</v>
      </c>
      <c r="R53" s="74">
        <f aca="true" t="shared" si="40" ref="R53:R65">Q53+$C53*P53</f>
        <v>0.3631770833333333</v>
      </c>
    </row>
    <row r="54" spans="1:21" ht="12.75">
      <c r="A54" s="91">
        <v>41</v>
      </c>
      <c r="B54" s="65" t="s">
        <v>102</v>
      </c>
      <c r="C54" s="66">
        <v>8</v>
      </c>
      <c r="D54" s="92" t="s">
        <v>103</v>
      </c>
      <c r="E54" s="20">
        <f>IF(D54&gt;0,C54,0)</f>
        <v>8</v>
      </c>
      <c r="F54" s="20"/>
      <c r="G54" s="73">
        <f aca="true" t="shared" si="41" ref="G54:G65">G$52</f>
        <v>0.00231481481481483</v>
      </c>
      <c r="H54" s="74">
        <f aca="true" t="shared" si="42" ref="H54:H64">I53</f>
        <v>0.4280092592592594</v>
      </c>
      <c r="I54" s="74">
        <f t="shared" si="37"/>
        <v>0.4465277777777781</v>
      </c>
      <c r="J54" s="73">
        <f aca="true" t="shared" si="43" ref="J54:J65">J$52</f>
        <v>0.00260416666666669</v>
      </c>
      <c r="K54" s="74">
        <f aca="true" t="shared" si="44" ref="K54:K64">L53</f>
        <v>0.4320312500000003</v>
      </c>
      <c r="L54" s="74">
        <f t="shared" si="38"/>
        <v>0.45286458333333385</v>
      </c>
      <c r="M54" s="73">
        <f aca="true" t="shared" si="45" ref="M54:M65">M$52</f>
        <v>0.00324074074074074</v>
      </c>
      <c r="N54" s="74">
        <f aca="true" t="shared" si="46" ref="N54:N64">O53</f>
        <v>0.3887962962962963</v>
      </c>
      <c r="O54" s="74">
        <f t="shared" si="39"/>
        <v>0.4147222222222222</v>
      </c>
      <c r="P54" s="73">
        <f aca="true" t="shared" si="47" ref="P54:P65">P$52</f>
        <v>0.00364583333333333</v>
      </c>
      <c r="Q54" s="74">
        <f aca="true" t="shared" si="48" ref="Q54:Q64">R53</f>
        <v>0.3631770833333333</v>
      </c>
      <c r="R54" s="74">
        <f t="shared" si="40"/>
        <v>0.39234374999999994</v>
      </c>
      <c r="U54" s="104"/>
    </row>
    <row r="55" spans="1:18" ht="12.75">
      <c r="A55" s="105">
        <v>42</v>
      </c>
      <c r="B55" s="106" t="s">
        <v>104</v>
      </c>
      <c r="C55" s="107">
        <v>4</v>
      </c>
      <c r="D55" s="92" t="s">
        <v>50</v>
      </c>
      <c r="E55" s="20">
        <f>IF(D55&gt;0,C55,0)</f>
        <v>4</v>
      </c>
      <c r="F55" s="20">
        <v>40217543</v>
      </c>
      <c r="G55" s="73">
        <f t="shared" si="41"/>
        <v>0.00231481481481483</v>
      </c>
      <c r="H55" s="74">
        <f t="shared" si="42"/>
        <v>0.4465277777777781</v>
      </c>
      <c r="I55" s="74">
        <f t="shared" si="37"/>
        <v>0.4557870370370374</v>
      </c>
      <c r="J55" s="73">
        <f t="shared" si="43"/>
        <v>0.00260416666666669</v>
      </c>
      <c r="K55" s="74">
        <f t="shared" si="44"/>
        <v>0.45286458333333385</v>
      </c>
      <c r="L55" s="74">
        <f t="shared" si="38"/>
        <v>0.4632812500000006</v>
      </c>
      <c r="M55" s="73">
        <f t="shared" si="45"/>
        <v>0.00324074074074074</v>
      </c>
      <c r="N55" s="74">
        <f t="shared" si="46"/>
        <v>0.4147222222222222</v>
      </c>
      <c r="O55" s="74">
        <f t="shared" si="39"/>
        <v>0.42768518518518517</v>
      </c>
      <c r="P55" s="73">
        <f t="shared" si="47"/>
        <v>0.00364583333333333</v>
      </c>
      <c r="Q55" s="74">
        <f t="shared" si="48"/>
        <v>0.39234374999999994</v>
      </c>
      <c r="R55" s="74">
        <f t="shared" si="40"/>
        <v>0.4069270833333333</v>
      </c>
    </row>
    <row r="56" spans="1:18" ht="12.75">
      <c r="A56" s="105">
        <v>43</v>
      </c>
      <c r="B56" s="106" t="s">
        <v>105</v>
      </c>
      <c r="C56" s="107">
        <v>8.1</v>
      </c>
      <c r="D56" s="92" t="s">
        <v>87</v>
      </c>
      <c r="E56" s="20" t="e">
        <f>IF(#REF!&gt;0,C56,0)</f>
        <v>#REF!</v>
      </c>
      <c r="F56" s="20">
        <v>97500533</v>
      </c>
      <c r="G56" s="73">
        <f t="shared" si="41"/>
        <v>0.00231481481481483</v>
      </c>
      <c r="H56" s="74">
        <f t="shared" si="42"/>
        <v>0.4557870370370374</v>
      </c>
      <c r="I56" s="74">
        <f t="shared" si="37"/>
        <v>0.4745370370370375</v>
      </c>
      <c r="J56" s="73">
        <f t="shared" si="43"/>
        <v>0.00260416666666669</v>
      </c>
      <c r="K56" s="74">
        <f t="shared" si="44"/>
        <v>0.4632812500000006</v>
      </c>
      <c r="L56" s="74">
        <f t="shared" si="38"/>
        <v>0.4843750000000008</v>
      </c>
      <c r="M56" s="73">
        <f t="shared" si="45"/>
        <v>0.00324074074074074</v>
      </c>
      <c r="N56" s="74">
        <f t="shared" si="46"/>
        <v>0.42768518518518517</v>
      </c>
      <c r="O56" s="74">
        <f t="shared" si="39"/>
        <v>0.45393518518518516</v>
      </c>
      <c r="P56" s="73">
        <f t="shared" si="47"/>
        <v>0.00364583333333333</v>
      </c>
      <c r="Q56" s="74">
        <f t="shared" si="48"/>
        <v>0.4069270833333333</v>
      </c>
      <c r="R56" s="74">
        <f t="shared" si="40"/>
        <v>0.4364583333333332</v>
      </c>
    </row>
    <row r="57" spans="1:18" ht="12.75">
      <c r="A57" s="91">
        <v>44</v>
      </c>
      <c r="B57" s="65" t="s">
        <v>106</v>
      </c>
      <c r="C57" s="108">
        <v>8.1</v>
      </c>
      <c r="D57" s="92" t="s">
        <v>85</v>
      </c>
      <c r="E57" s="20">
        <f>IF(D62&gt;0,C57,0)</f>
        <v>8.1</v>
      </c>
      <c r="F57" s="20">
        <v>41464553</v>
      </c>
      <c r="G57" s="73">
        <f t="shared" si="41"/>
        <v>0.00231481481481483</v>
      </c>
      <c r="H57" s="74">
        <f>I56</f>
        <v>0.4745370370370375</v>
      </c>
      <c r="I57" s="74">
        <f t="shared" si="37"/>
        <v>0.4932870370370376</v>
      </c>
      <c r="J57" s="73">
        <f t="shared" si="43"/>
        <v>0.00260416666666669</v>
      </c>
      <c r="K57" s="74">
        <f>L56</f>
        <v>0.4843750000000008</v>
      </c>
      <c r="L57" s="74">
        <f t="shared" si="38"/>
        <v>0.505468750000001</v>
      </c>
      <c r="M57" s="73">
        <f t="shared" si="45"/>
        <v>0.00324074074074074</v>
      </c>
      <c r="N57" s="74">
        <f>O56</f>
        <v>0.45393518518518516</v>
      </c>
      <c r="O57" s="74">
        <f t="shared" si="39"/>
        <v>0.48018518518518516</v>
      </c>
      <c r="P57" s="73">
        <f t="shared" si="47"/>
        <v>0.00364583333333333</v>
      </c>
      <c r="Q57" s="74">
        <f>R56</f>
        <v>0.4364583333333332</v>
      </c>
      <c r="R57" s="74">
        <f t="shared" si="40"/>
        <v>0.4659895833333332</v>
      </c>
    </row>
    <row r="58" spans="1:18" ht="12.75">
      <c r="A58" s="91">
        <v>45</v>
      </c>
      <c r="B58" s="65" t="s">
        <v>107</v>
      </c>
      <c r="C58" s="66">
        <v>7</v>
      </c>
      <c r="D58" s="92" t="s">
        <v>108</v>
      </c>
      <c r="E58" s="20">
        <f>IF(D58&gt;0,C58,0)</f>
        <v>7</v>
      </c>
      <c r="F58" s="20">
        <v>48177087</v>
      </c>
      <c r="G58" s="73">
        <f t="shared" si="41"/>
        <v>0.00231481481481483</v>
      </c>
      <c r="H58" s="74">
        <f t="shared" si="42"/>
        <v>0.4932870370370376</v>
      </c>
      <c r="I58" s="74">
        <f t="shared" si="37"/>
        <v>0.5094907407407414</v>
      </c>
      <c r="J58" s="73">
        <f t="shared" si="43"/>
        <v>0.00260416666666669</v>
      </c>
      <c r="K58" s="74">
        <f t="shared" si="44"/>
        <v>0.505468750000001</v>
      </c>
      <c r="L58" s="74">
        <f t="shared" si="38"/>
        <v>0.5236979166666679</v>
      </c>
      <c r="M58" s="73">
        <f t="shared" si="45"/>
        <v>0.00324074074074074</v>
      </c>
      <c r="N58" s="74">
        <f t="shared" si="46"/>
        <v>0.48018518518518516</v>
      </c>
      <c r="O58" s="74">
        <f t="shared" si="39"/>
        <v>0.5028703703703703</v>
      </c>
      <c r="P58" s="73">
        <f t="shared" si="47"/>
        <v>0.00364583333333333</v>
      </c>
      <c r="Q58" s="74">
        <f t="shared" si="48"/>
        <v>0.4659895833333332</v>
      </c>
      <c r="R58" s="74">
        <f t="shared" si="40"/>
        <v>0.4915104166666665</v>
      </c>
    </row>
    <row r="59" spans="1:18" ht="12.75">
      <c r="A59" s="91">
        <v>46</v>
      </c>
      <c r="B59" s="65" t="s">
        <v>109</v>
      </c>
      <c r="C59" s="66">
        <v>9.1</v>
      </c>
      <c r="D59" s="92" t="s">
        <v>56</v>
      </c>
      <c r="E59" s="20">
        <f>IF(D59&gt;0,C59,0)</f>
        <v>9.1</v>
      </c>
      <c r="F59" s="20">
        <v>92864229</v>
      </c>
      <c r="G59" s="73">
        <f t="shared" si="41"/>
        <v>0.00231481481481483</v>
      </c>
      <c r="H59" s="74">
        <f t="shared" si="42"/>
        <v>0.5094907407407414</v>
      </c>
      <c r="I59" s="74">
        <f t="shared" si="37"/>
        <v>0.5305555555555563</v>
      </c>
      <c r="J59" s="73">
        <f t="shared" si="43"/>
        <v>0.00260416666666669</v>
      </c>
      <c r="K59" s="74">
        <f t="shared" si="44"/>
        <v>0.5236979166666679</v>
      </c>
      <c r="L59" s="74">
        <f t="shared" si="38"/>
        <v>0.5473958333333347</v>
      </c>
      <c r="M59" s="73">
        <f t="shared" si="45"/>
        <v>0.00324074074074074</v>
      </c>
      <c r="N59" s="74">
        <f t="shared" si="46"/>
        <v>0.5028703703703703</v>
      </c>
      <c r="O59" s="74">
        <f t="shared" si="39"/>
        <v>0.5323611111111111</v>
      </c>
      <c r="P59" s="73">
        <f t="shared" si="47"/>
        <v>0.00364583333333333</v>
      </c>
      <c r="Q59" s="74">
        <f t="shared" si="48"/>
        <v>0.4915104166666665</v>
      </c>
      <c r="R59" s="74">
        <f t="shared" si="40"/>
        <v>0.5246874999999998</v>
      </c>
    </row>
    <row r="60" spans="1:18" ht="12.75">
      <c r="A60" s="91">
        <v>47</v>
      </c>
      <c r="B60" s="65" t="s">
        <v>110</v>
      </c>
      <c r="C60" s="75">
        <v>6.7</v>
      </c>
      <c r="D60" s="92" t="s">
        <v>111</v>
      </c>
      <c r="E60" s="20">
        <f>IF(D60&gt;0,C60,0)</f>
        <v>6.7</v>
      </c>
      <c r="F60" s="20">
        <v>97978220</v>
      </c>
      <c r="G60" s="73">
        <f t="shared" si="41"/>
        <v>0.00231481481481483</v>
      </c>
      <c r="H60" s="74">
        <f t="shared" si="42"/>
        <v>0.5305555555555563</v>
      </c>
      <c r="I60" s="74">
        <f t="shared" si="37"/>
        <v>0.5460648148148157</v>
      </c>
      <c r="J60" s="73">
        <f t="shared" si="43"/>
        <v>0.00260416666666669</v>
      </c>
      <c r="K60" s="74">
        <f t="shared" si="44"/>
        <v>0.5473958333333347</v>
      </c>
      <c r="L60" s="74">
        <f t="shared" si="38"/>
        <v>0.5648437500000015</v>
      </c>
      <c r="M60" s="73">
        <f t="shared" si="45"/>
        <v>0.00324074074074074</v>
      </c>
      <c r="N60" s="74">
        <f t="shared" si="46"/>
        <v>0.5323611111111111</v>
      </c>
      <c r="O60" s="74">
        <f t="shared" si="39"/>
        <v>0.554074074074074</v>
      </c>
      <c r="P60" s="73">
        <f t="shared" si="47"/>
        <v>0.00364583333333333</v>
      </c>
      <c r="Q60" s="74">
        <f t="shared" si="48"/>
        <v>0.5246874999999998</v>
      </c>
      <c r="R60" s="74">
        <f t="shared" si="40"/>
        <v>0.5491145833333331</v>
      </c>
    </row>
    <row r="61" spans="1:18" ht="12.75">
      <c r="A61" s="91">
        <v>48</v>
      </c>
      <c r="B61" s="65" t="s">
        <v>112</v>
      </c>
      <c r="C61" s="75">
        <v>6.8</v>
      </c>
      <c r="D61" s="92" t="s">
        <v>113</v>
      </c>
      <c r="E61" s="20" t="e">
        <f>IF(#REF!&gt;0,C61,0)</f>
        <v>#REF!</v>
      </c>
      <c r="F61" s="20">
        <v>95754373</v>
      </c>
      <c r="G61" s="73">
        <f t="shared" si="41"/>
        <v>0.00231481481481483</v>
      </c>
      <c r="H61" s="74">
        <f>I60</f>
        <v>0.5460648148148157</v>
      </c>
      <c r="I61" s="74">
        <f t="shared" si="37"/>
        <v>0.5618055555555566</v>
      </c>
      <c r="J61" s="73">
        <f t="shared" si="43"/>
        <v>0.00260416666666669</v>
      </c>
      <c r="K61" s="74">
        <f>L60</f>
        <v>0.5648437500000015</v>
      </c>
      <c r="L61" s="74">
        <f t="shared" si="38"/>
        <v>0.5825520833333351</v>
      </c>
      <c r="M61" s="73">
        <f t="shared" si="45"/>
        <v>0.00324074074074074</v>
      </c>
      <c r="N61" s="74">
        <f>O60</f>
        <v>0.554074074074074</v>
      </c>
      <c r="O61" s="74">
        <f t="shared" si="39"/>
        <v>0.5761111111111111</v>
      </c>
      <c r="P61" s="73">
        <f t="shared" si="47"/>
        <v>0.00364583333333333</v>
      </c>
      <c r="Q61" s="74">
        <f>R60</f>
        <v>0.5491145833333331</v>
      </c>
      <c r="R61" s="74">
        <f t="shared" si="40"/>
        <v>0.5739062499999997</v>
      </c>
    </row>
    <row r="62" spans="1:18" ht="12.75">
      <c r="A62" s="91">
        <v>49</v>
      </c>
      <c r="B62" s="65" t="s">
        <v>114</v>
      </c>
      <c r="C62" s="66">
        <v>10.7</v>
      </c>
      <c r="D62" s="92" t="s">
        <v>115</v>
      </c>
      <c r="E62" s="20" t="e">
        <f>IF(#REF!&gt;0,C62,0)</f>
        <v>#REF!</v>
      </c>
      <c r="F62" s="20">
        <v>95154188</v>
      </c>
      <c r="G62" s="73">
        <f t="shared" si="41"/>
        <v>0.00231481481481483</v>
      </c>
      <c r="H62" s="74">
        <f t="shared" si="42"/>
        <v>0.5618055555555566</v>
      </c>
      <c r="I62" s="74">
        <f t="shared" si="37"/>
        <v>0.5865740740740752</v>
      </c>
      <c r="J62" s="73">
        <f t="shared" si="43"/>
        <v>0.00260416666666669</v>
      </c>
      <c r="K62" s="74">
        <f t="shared" si="44"/>
        <v>0.5825520833333351</v>
      </c>
      <c r="L62" s="74">
        <f t="shared" si="38"/>
        <v>0.6104166666666686</v>
      </c>
      <c r="M62" s="73">
        <f t="shared" si="45"/>
        <v>0.00324074074074074</v>
      </c>
      <c r="N62" s="74">
        <f t="shared" si="46"/>
        <v>0.5761111111111111</v>
      </c>
      <c r="O62" s="74">
        <f t="shared" si="39"/>
        <v>0.6107870370370371</v>
      </c>
      <c r="P62" s="73">
        <f t="shared" si="47"/>
        <v>0.00364583333333333</v>
      </c>
      <c r="Q62" s="74">
        <f t="shared" si="48"/>
        <v>0.5739062499999997</v>
      </c>
      <c r="R62" s="74">
        <f t="shared" si="40"/>
        <v>0.6129166666666663</v>
      </c>
    </row>
    <row r="63" spans="1:18" ht="12.75">
      <c r="A63" s="91">
        <v>50</v>
      </c>
      <c r="B63" s="65" t="s">
        <v>116</v>
      </c>
      <c r="C63" s="66">
        <v>7.2</v>
      </c>
      <c r="D63" s="92" t="s">
        <v>117</v>
      </c>
      <c r="E63" s="20">
        <f>IF(D63&gt;0,C63,0)</f>
        <v>7.2</v>
      </c>
      <c r="F63" s="20">
        <v>93088913</v>
      </c>
      <c r="G63" s="73">
        <f t="shared" si="41"/>
        <v>0.00231481481481483</v>
      </c>
      <c r="H63" s="74">
        <f t="shared" si="42"/>
        <v>0.5865740740740752</v>
      </c>
      <c r="I63" s="74">
        <f t="shared" si="37"/>
        <v>0.6032407407407421</v>
      </c>
      <c r="J63" s="73">
        <f t="shared" si="43"/>
        <v>0.00260416666666669</v>
      </c>
      <c r="K63" s="74">
        <f t="shared" si="44"/>
        <v>0.6104166666666686</v>
      </c>
      <c r="L63" s="74">
        <f t="shared" si="38"/>
        <v>0.6291666666666688</v>
      </c>
      <c r="M63" s="73">
        <f t="shared" si="45"/>
        <v>0.00324074074074074</v>
      </c>
      <c r="N63" s="74">
        <f t="shared" si="46"/>
        <v>0.6107870370370371</v>
      </c>
      <c r="O63" s="74">
        <f t="shared" si="39"/>
        <v>0.6341203703703704</v>
      </c>
      <c r="P63" s="73">
        <f t="shared" si="47"/>
        <v>0.00364583333333333</v>
      </c>
      <c r="Q63" s="74">
        <f t="shared" si="48"/>
        <v>0.6129166666666663</v>
      </c>
      <c r="R63" s="74">
        <f t="shared" si="40"/>
        <v>0.6391666666666663</v>
      </c>
    </row>
    <row r="64" spans="1:18" ht="12.75">
      <c r="A64" s="91">
        <v>51</v>
      </c>
      <c r="B64" s="65" t="s">
        <v>118</v>
      </c>
      <c r="C64" s="66">
        <v>3.7</v>
      </c>
      <c r="D64" s="92" t="s">
        <v>119</v>
      </c>
      <c r="E64" s="20">
        <f>IF(D64&gt;0,C64,0)</f>
        <v>3.7</v>
      </c>
      <c r="F64" s="20">
        <v>95153217</v>
      </c>
      <c r="G64" s="73">
        <f t="shared" si="41"/>
        <v>0.00231481481481483</v>
      </c>
      <c r="H64" s="74">
        <f t="shared" si="42"/>
        <v>0.6032407407407421</v>
      </c>
      <c r="I64" s="74">
        <f t="shared" si="37"/>
        <v>0.6118055555555569</v>
      </c>
      <c r="J64" s="73">
        <f t="shared" si="43"/>
        <v>0.00260416666666669</v>
      </c>
      <c r="K64" s="74">
        <f t="shared" si="44"/>
        <v>0.6291666666666688</v>
      </c>
      <c r="L64" s="74">
        <f t="shared" si="38"/>
        <v>0.6388020833333355</v>
      </c>
      <c r="M64" s="73">
        <f t="shared" si="45"/>
        <v>0.00324074074074074</v>
      </c>
      <c r="N64" s="74">
        <f t="shared" si="46"/>
        <v>0.6341203703703704</v>
      </c>
      <c r="O64" s="74">
        <f t="shared" si="39"/>
        <v>0.6461111111111111</v>
      </c>
      <c r="P64" s="73">
        <f t="shared" si="47"/>
        <v>0.00364583333333333</v>
      </c>
      <c r="Q64" s="74">
        <f t="shared" si="48"/>
        <v>0.6391666666666663</v>
      </c>
      <c r="R64" s="74">
        <f t="shared" si="40"/>
        <v>0.6526562499999996</v>
      </c>
    </row>
    <row r="65" spans="1:18" ht="12.75">
      <c r="A65" s="91">
        <v>52</v>
      </c>
      <c r="B65" s="65" t="s">
        <v>120</v>
      </c>
      <c r="C65" s="66">
        <v>4.9</v>
      </c>
      <c r="D65" s="92" t="s">
        <v>92</v>
      </c>
      <c r="E65" s="20"/>
      <c r="F65" s="20">
        <v>95484950</v>
      </c>
      <c r="G65" s="73">
        <f t="shared" si="41"/>
        <v>0.00231481481481483</v>
      </c>
      <c r="H65" s="74">
        <f>I64</f>
        <v>0.6118055555555569</v>
      </c>
      <c r="I65" s="74">
        <f t="shared" si="37"/>
        <v>0.6231481481481496</v>
      </c>
      <c r="J65" s="73">
        <f t="shared" si="43"/>
        <v>0.00260416666666669</v>
      </c>
      <c r="K65" s="74">
        <f>L64</f>
        <v>0.6388020833333355</v>
      </c>
      <c r="L65" s="74">
        <f t="shared" si="38"/>
        <v>0.6515625000000024</v>
      </c>
      <c r="M65" s="73">
        <f t="shared" si="45"/>
        <v>0.00324074074074074</v>
      </c>
      <c r="N65" s="74">
        <f>O64</f>
        <v>0.6461111111111111</v>
      </c>
      <c r="O65" s="74">
        <f t="shared" si="39"/>
        <v>0.6619907407407407</v>
      </c>
      <c r="P65" s="73">
        <f t="shared" si="47"/>
        <v>0.00364583333333333</v>
      </c>
      <c r="Q65" s="74">
        <f>R64</f>
        <v>0.6526562499999996</v>
      </c>
      <c r="R65" s="74">
        <f t="shared" si="40"/>
        <v>0.6705208333333329</v>
      </c>
    </row>
    <row r="66" spans="1:18" s="85" customFormat="1" ht="12.75">
      <c r="A66" s="95" t="s">
        <v>65</v>
      </c>
      <c r="B66" s="109" t="s">
        <v>121</v>
      </c>
      <c r="C66" s="110">
        <f>SUM(C52:C65)</f>
        <v>98.20000000000002</v>
      </c>
      <c r="D66" s="111"/>
      <c r="E66" s="111"/>
      <c r="F66" s="112"/>
      <c r="G66" s="113">
        <f>(I66-H52)/$C66</f>
        <v>0.002314814814814829</v>
      </c>
      <c r="H66" s="82"/>
      <c r="I66" s="83">
        <f>I65</f>
        <v>0.6231481481481496</v>
      </c>
      <c r="J66" s="113">
        <f>(L66-K52)/$C66</f>
        <v>0.002604166666666691</v>
      </c>
      <c r="K66" s="82"/>
      <c r="L66" s="83">
        <f>L65</f>
        <v>0.6515625000000024</v>
      </c>
      <c r="M66" s="113">
        <f>(O66-N52)/$C66</f>
        <v>0.0032407407407407398</v>
      </c>
      <c r="N66" s="82"/>
      <c r="O66" s="83">
        <f>O65</f>
        <v>0.6619907407407407</v>
      </c>
      <c r="P66" s="113">
        <f>(R66-Q52)/$C66</f>
        <v>0.003645833333333328</v>
      </c>
      <c r="Q66" s="82"/>
      <c r="R66" s="83">
        <f>R65</f>
        <v>0.6705208333333329</v>
      </c>
    </row>
    <row r="67" spans="1:18" ht="12.75">
      <c r="A67" s="114"/>
      <c r="B67" s="109"/>
      <c r="C67" s="79"/>
      <c r="D67" s="111"/>
      <c r="E67" s="111"/>
      <c r="F67" s="112"/>
      <c r="G67" s="115">
        <f>SUMPRODUCT(G52:G65,$C52:$C65)</f>
        <v>0.2273148148148163</v>
      </c>
      <c r="H67" s="116"/>
      <c r="I67" s="117"/>
      <c r="J67" s="115">
        <f>SUMPRODUCT(J52:J65,$C52:$C65)</f>
        <v>0.25572916666666895</v>
      </c>
      <c r="K67" s="116"/>
      <c r="L67" s="117"/>
      <c r="M67" s="115">
        <f>SUMPRODUCT(M52:M65,$C52:$C65)</f>
        <v>0.31824074074074066</v>
      </c>
      <c r="N67" s="116"/>
      <c r="O67" s="117"/>
      <c r="P67" s="115">
        <f>SUMPRODUCT(P52:P65,$C52:$C65)</f>
        <v>0.35802083333333307</v>
      </c>
      <c r="Q67" s="116"/>
      <c r="R67" s="77"/>
    </row>
    <row r="68" spans="1:18" s="119" customFormat="1" ht="12.75">
      <c r="A68" s="95" t="s">
        <v>65</v>
      </c>
      <c r="B68" s="109" t="s">
        <v>122</v>
      </c>
      <c r="C68" s="118">
        <f>C66+C50+C38+C26</f>
        <v>334.1</v>
      </c>
      <c r="D68" s="111"/>
      <c r="E68" s="111"/>
      <c r="F68" s="112"/>
      <c r="G68" s="113">
        <f>((I66-H52)+(I50-H40)+(I38-H28)+(I25-H8))/$C68</f>
        <v>0.0023148148148148286</v>
      </c>
      <c r="H68" s="116"/>
      <c r="I68" s="117"/>
      <c r="J68" s="113">
        <f>((L66-K52)+(L50-K40)+(L38-K28)+(L25-K8))/$C68</f>
        <v>0.00260416666666669</v>
      </c>
      <c r="K68" s="116"/>
      <c r="L68" s="117"/>
      <c r="M68" s="113">
        <f>((O66-N52)+(O50-N40)+(O38-N28)+(O25-N8))/$C68</f>
        <v>0.003240740740740741</v>
      </c>
      <c r="N68" s="116"/>
      <c r="O68" s="117"/>
      <c r="P68" s="113">
        <f>((R66-Q52)+(R50-Q40)+(R38-Q28)+(R25-Q8))/$C68</f>
        <v>0.003645833333333329</v>
      </c>
      <c r="Q68" s="116"/>
      <c r="R68" s="77"/>
    </row>
    <row r="69" spans="6:16" ht="12.75">
      <c r="F69" s="112"/>
      <c r="G69" s="120">
        <f>G67+G51+G39+G27</f>
        <v>0.7733796296296347</v>
      </c>
      <c r="J69" s="121">
        <f>J67+J51+J39+J27</f>
        <v>0.8700520833333409</v>
      </c>
      <c r="M69" s="121">
        <f>M67+M51+M39+M27</f>
        <v>1.0827314814814812</v>
      </c>
      <c r="P69" s="121">
        <f>P67+P51+P39+P27</f>
        <v>1.2180729166666655</v>
      </c>
    </row>
    <row r="70" ht="12.75">
      <c r="B70" s="122"/>
    </row>
    <row r="71" spans="7:16" ht="12.75">
      <c r="G71" s="123"/>
      <c r="J71" s="123"/>
      <c r="M71" s="123"/>
      <c r="P71" s="123"/>
    </row>
    <row r="73" spans="7:16" ht="12.75">
      <c r="G73" s="124"/>
      <c r="J73" s="124"/>
      <c r="M73" s="124"/>
      <c r="P73" s="124"/>
    </row>
  </sheetData>
  <sheetProtection selectLockedCells="1" selectUnlockedCells="1"/>
  <mergeCells count="6">
    <mergeCell ref="A1:A3"/>
    <mergeCell ref="D1:E1"/>
    <mergeCell ref="F1:Q1"/>
    <mergeCell ref="F2:Q2"/>
    <mergeCell ref="A6:A7"/>
    <mergeCell ref="B6:B7"/>
  </mergeCells>
  <dataValidations count="4">
    <dataValidation type="list" allowBlank="1" showErrorMessage="1" sqref="H8 K8 N8 Q8">
      <formula1>_dag1</formula1>
      <formula2>0</formula2>
    </dataValidation>
    <dataValidation type="list" allowBlank="1" showInputMessage="1" showErrorMessage="1" prompt="starttid dag 4" sqref="H52 K52 N52 Q52">
      <formula1>_dag4</formula1>
      <formula2>0</formula2>
    </dataValidation>
    <dataValidation type="list" allowBlank="1" showErrorMessage="1" sqref="H28 K28 N28 Q28 H40 K40 N40 Q40">
      <formula1>Start_Dag2</formula1>
      <formula2>0</formula2>
    </dataValidation>
    <dataValidation type="list" allowBlank="1" showErrorMessage="1" sqref="G8:G25 J8:J25 M8:M25 P8:P25 G28:G37 J28:J37 M28:M37 P28:P37 G40:G49 J40:J49 M40:M49 P40:P49 G52:G65 J52:J65 M52:M65 P52:P65">
      <formula1>Etappetider</formula1>
      <formula2>0</formula2>
    </dataValidation>
  </dataValidations>
  <printOptions/>
  <pageMargins left="0.1701388888888889" right="0.15763888888888888" top="0.4" bottom="0.27569444444444446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D11" sqref="D11"/>
    </sheetView>
  </sheetViews>
  <sheetFormatPr defaultColWidth="11.421875" defaultRowHeight="12.75"/>
  <cols>
    <col min="1" max="1" width="10.57421875" style="1" customWidth="1"/>
    <col min="2" max="2" width="29.00390625" style="1" customWidth="1"/>
    <col min="3" max="3" width="10.7109375" style="2" customWidth="1"/>
    <col min="4" max="4" width="27.57421875" style="2" customWidth="1"/>
    <col min="5" max="5" width="0" style="1" hidden="1" customWidth="1"/>
    <col min="6" max="6" width="13.57421875" style="1" customWidth="1"/>
    <col min="7" max="7" width="11.57421875" style="3" customWidth="1"/>
    <col min="8" max="8" width="11.57421875" style="4" customWidth="1"/>
    <col min="9" max="9" width="11.421875" style="1" customWidth="1"/>
    <col min="10" max="10" width="11.57421875" style="2" customWidth="1"/>
    <col min="11" max="16384" width="11.421875" style="1" customWidth="1"/>
  </cols>
  <sheetData>
    <row r="1" spans="1:9" ht="15" customHeight="1">
      <c r="A1" s="19" t="s">
        <v>5</v>
      </c>
      <c r="B1" s="125"/>
      <c r="C1" s="21"/>
      <c r="D1" s="126"/>
      <c r="E1" s="127"/>
      <c r="F1" s="128" t="s">
        <v>123</v>
      </c>
      <c r="G1" s="128"/>
      <c r="H1" s="128"/>
      <c r="I1" s="128"/>
    </row>
    <row r="2" spans="1:9" ht="12.75">
      <c r="A2" s="31" t="s">
        <v>11</v>
      </c>
      <c r="B2" s="129"/>
      <c r="C2" s="130"/>
      <c r="D2" s="131"/>
      <c r="E2" s="23"/>
      <c r="F2" s="128"/>
      <c r="G2" s="128"/>
      <c r="H2" s="128"/>
      <c r="I2" s="128"/>
    </row>
    <row r="3" spans="1:10" s="42" customFormat="1" ht="12.75">
      <c r="A3" s="132"/>
      <c r="B3" s="35"/>
      <c r="C3" s="133"/>
      <c r="D3" s="133"/>
      <c r="E3" s="35"/>
      <c r="F3" s="128"/>
      <c r="G3" s="128"/>
      <c r="H3" s="128"/>
      <c r="I3" s="128"/>
      <c r="J3" s="134"/>
    </row>
    <row r="4" spans="1:9" ht="30" customHeight="1">
      <c r="A4" s="43" t="s">
        <v>15</v>
      </c>
      <c r="B4" s="135" t="s">
        <v>124</v>
      </c>
      <c r="C4" s="45" t="s">
        <v>125</v>
      </c>
      <c r="D4" s="136" t="s">
        <v>24</v>
      </c>
      <c r="E4" s="47"/>
      <c r="F4" s="137" t="s">
        <v>126</v>
      </c>
      <c r="G4" s="138" t="s">
        <v>127</v>
      </c>
      <c r="H4" s="56" t="s">
        <v>128</v>
      </c>
      <c r="I4" s="56"/>
    </row>
    <row r="5" spans="1:9" ht="12.75">
      <c r="A5" s="43"/>
      <c r="B5" s="135"/>
      <c r="C5" s="57" t="s">
        <v>23</v>
      </c>
      <c r="D5" s="136"/>
      <c r="E5" s="23"/>
      <c r="F5" s="137"/>
      <c r="G5" s="60" t="s">
        <v>26</v>
      </c>
      <c r="H5" s="61" t="s">
        <v>129</v>
      </c>
      <c r="I5" s="62" t="s">
        <v>28</v>
      </c>
    </row>
    <row r="6" spans="1:9" ht="12.75">
      <c r="A6" s="139">
        <v>1</v>
      </c>
      <c r="B6" s="85" t="s">
        <v>130</v>
      </c>
      <c r="C6" s="140">
        <v>5</v>
      </c>
      <c r="D6" s="141"/>
      <c r="E6" s="142" t="e">
        <f>IF(#REF!&gt;0,B6,0)</f>
        <v>#REF!</v>
      </c>
      <c r="F6" s="141"/>
      <c r="G6" s="68">
        <v>0.00289351851851852</v>
      </c>
      <c r="H6" s="69">
        <v>0.3854166666666667</v>
      </c>
      <c r="I6" s="70">
        <f aca="true" t="shared" si="0" ref="I6:I19">H6+C6*G6</f>
        <v>0.3998842592592593</v>
      </c>
    </row>
    <row r="7" spans="1:9" ht="12.75">
      <c r="A7" s="143">
        <v>2</v>
      </c>
      <c r="B7" s="85" t="s">
        <v>131</v>
      </c>
      <c r="C7" s="144">
        <v>3.7</v>
      </c>
      <c r="D7" s="141"/>
      <c r="E7" s="127" t="e">
        <f>IF(#REF!&gt;0,B8,0)</f>
        <v>#REF!</v>
      </c>
      <c r="F7" s="125"/>
      <c r="G7" s="73">
        <f>G$6</f>
        <v>0.00289351851851852</v>
      </c>
      <c r="H7" s="74">
        <f aca="true" t="shared" si="1" ref="H7:H19">I6</f>
        <v>0.3998842592592593</v>
      </c>
      <c r="I7" s="70">
        <f t="shared" si="0"/>
        <v>0.41059027777777785</v>
      </c>
    </row>
    <row r="8" spans="1:9" ht="12.75">
      <c r="A8" s="143">
        <v>3</v>
      </c>
      <c r="B8" s="85" t="s">
        <v>132</v>
      </c>
      <c r="C8" s="144">
        <v>7.2</v>
      </c>
      <c r="D8" s="141"/>
      <c r="E8" s="127" t="e">
        <f>IF(#REF!&gt;0,B9,0)</f>
        <v>#REF!</v>
      </c>
      <c r="F8" s="125"/>
      <c r="G8" s="73">
        <f aca="true" t="shared" si="2" ref="G8:G19">G$6</f>
        <v>0.00289351851851852</v>
      </c>
      <c r="H8" s="74">
        <f t="shared" si="1"/>
        <v>0.41059027777777785</v>
      </c>
      <c r="I8" s="70">
        <f t="shared" si="0"/>
        <v>0.4314236111111112</v>
      </c>
    </row>
    <row r="9" spans="1:9" ht="12.75">
      <c r="A9" s="143">
        <v>4</v>
      </c>
      <c r="B9" s="85" t="s">
        <v>133</v>
      </c>
      <c r="C9" s="144">
        <v>10.7</v>
      </c>
      <c r="D9" s="141"/>
      <c r="E9" s="127" t="e">
        <f>IF(#REF!&gt;0,B10,0)</f>
        <v>#REF!</v>
      </c>
      <c r="F9" s="125"/>
      <c r="G9" s="73">
        <f t="shared" si="2"/>
        <v>0.00289351851851852</v>
      </c>
      <c r="H9" s="74">
        <f t="shared" si="1"/>
        <v>0.4314236111111112</v>
      </c>
      <c r="I9" s="70">
        <f t="shared" si="0"/>
        <v>0.46238425925925936</v>
      </c>
    </row>
    <row r="10" spans="1:9" ht="12.75">
      <c r="A10" s="143">
        <v>5</v>
      </c>
      <c r="B10" s="85" t="s">
        <v>134</v>
      </c>
      <c r="C10" s="144">
        <v>6.8</v>
      </c>
      <c r="D10" s="141"/>
      <c r="E10" s="127" t="e">
        <f>IF(#REF!&gt;0,B11,0)</f>
        <v>#REF!</v>
      </c>
      <c r="F10" s="125"/>
      <c r="G10" s="73">
        <f t="shared" si="2"/>
        <v>0.00289351851851852</v>
      </c>
      <c r="H10" s="74">
        <f t="shared" si="1"/>
        <v>0.46238425925925936</v>
      </c>
      <c r="I10" s="70">
        <f t="shared" si="0"/>
        <v>0.4820601851851853</v>
      </c>
    </row>
    <row r="11" spans="1:9" ht="12.75">
      <c r="A11" s="143">
        <v>6</v>
      </c>
      <c r="B11" s="85" t="s">
        <v>135</v>
      </c>
      <c r="C11" s="144">
        <v>6.6</v>
      </c>
      <c r="D11" s="141"/>
      <c r="E11" s="127" t="e">
        <f>IF(#REF!&gt;0,B12,0)</f>
        <v>#REF!</v>
      </c>
      <c r="F11" s="125"/>
      <c r="G11" s="73">
        <f t="shared" si="2"/>
        <v>0.00289351851851852</v>
      </c>
      <c r="H11" s="74">
        <f t="shared" si="1"/>
        <v>0.4820601851851853</v>
      </c>
      <c r="I11" s="70">
        <f t="shared" si="0"/>
        <v>0.5011574074074076</v>
      </c>
    </row>
    <row r="12" spans="1:9" ht="12.75">
      <c r="A12" s="143">
        <v>7</v>
      </c>
      <c r="B12" s="85" t="s">
        <v>136</v>
      </c>
      <c r="C12" s="144">
        <v>10.1</v>
      </c>
      <c r="D12" s="141"/>
      <c r="E12" s="127" t="e">
        <f>IF(#REF!&gt;0,B13,0)</f>
        <v>#REF!</v>
      </c>
      <c r="F12" s="125"/>
      <c r="G12" s="73">
        <f t="shared" si="2"/>
        <v>0.00289351851851852</v>
      </c>
      <c r="H12" s="74">
        <f t="shared" si="1"/>
        <v>0.5011574074074076</v>
      </c>
      <c r="I12" s="70">
        <f t="shared" si="0"/>
        <v>0.5303819444444446</v>
      </c>
    </row>
    <row r="13" spans="1:9" ht="12.75">
      <c r="A13" s="143">
        <v>8</v>
      </c>
      <c r="B13" s="85" t="s">
        <v>137</v>
      </c>
      <c r="C13" s="144">
        <v>7</v>
      </c>
      <c r="D13" s="141"/>
      <c r="E13" s="127" t="e">
        <f>IF(#REF!&gt;0,B14,0)</f>
        <v>#REF!</v>
      </c>
      <c r="F13" s="125"/>
      <c r="G13" s="73">
        <f t="shared" si="2"/>
        <v>0.00289351851851852</v>
      </c>
      <c r="H13" s="74">
        <f t="shared" si="1"/>
        <v>0.5303819444444446</v>
      </c>
      <c r="I13" s="70">
        <f t="shared" si="0"/>
        <v>0.5506365740740743</v>
      </c>
    </row>
    <row r="14" spans="1:9" ht="12.75">
      <c r="A14" s="143">
        <v>9</v>
      </c>
      <c r="B14" s="85" t="s">
        <v>138</v>
      </c>
      <c r="C14" s="144">
        <v>8.1</v>
      </c>
      <c r="D14" s="141"/>
      <c r="E14" s="127" t="e">
        <f>IF(#REF!&gt;0,B15,0)</f>
        <v>#REF!</v>
      </c>
      <c r="F14" s="125"/>
      <c r="G14" s="73">
        <f t="shared" si="2"/>
        <v>0.00289351851851852</v>
      </c>
      <c r="H14" s="74">
        <f t="shared" si="1"/>
        <v>0.5506365740740743</v>
      </c>
      <c r="I14" s="70">
        <f t="shared" si="0"/>
        <v>0.5740740740740743</v>
      </c>
    </row>
    <row r="15" spans="1:9" ht="12.75">
      <c r="A15" s="143">
        <v>10</v>
      </c>
      <c r="B15" s="85" t="s">
        <v>139</v>
      </c>
      <c r="C15" s="144">
        <v>8.1</v>
      </c>
      <c r="D15" s="141"/>
      <c r="E15" s="127" t="e">
        <f>IF(#REF!&gt;0,B16,0)</f>
        <v>#REF!</v>
      </c>
      <c r="F15" s="125"/>
      <c r="G15" s="73">
        <f t="shared" si="2"/>
        <v>0.00289351851851852</v>
      </c>
      <c r="H15" s="74">
        <f t="shared" si="1"/>
        <v>0.5740740740740743</v>
      </c>
      <c r="I15" s="70">
        <f t="shared" si="0"/>
        <v>0.5975115740740743</v>
      </c>
    </row>
    <row r="16" spans="1:9" ht="12.75">
      <c r="A16" s="143">
        <v>11</v>
      </c>
      <c r="B16" s="85" t="s">
        <v>140</v>
      </c>
      <c r="C16" s="144">
        <v>3.3</v>
      </c>
      <c r="D16" s="141"/>
      <c r="E16" s="127" t="e">
        <f>IF(#REF!&gt;0,B17,0)</f>
        <v>#REF!</v>
      </c>
      <c r="F16" s="125"/>
      <c r="G16" s="73">
        <f t="shared" si="2"/>
        <v>0.00289351851851852</v>
      </c>
      <c r="H16" s="74">
        <f t="shared" si="1"/>
        <v>0.5975115740740743</v>
      </c>
      <c r="I16" s="70">
        <f t="shared" si="0"/>
        <v>0.6070601851851855</v>
      </c>
    </row>
    <row r="17" spans="1:9" ht="12.75">
      <c r="A17" s="143">
        <v>12</v>
      </c>
      <c r="B17" s="85" t="s">
        <v>141</v>
      </c>
      <c r="C17" s="144">
        <v>8.8</v>
      </c>
      <c r="D17" s="141"/>
      <c r="E17" s="127" t="e">
        <f>IF(#REF!&gt;0,B18,0)</f>
        <v>#REF!</v>
      </c>
      <c r="F17" s="125"/>
      <c r="G17" s="73">
        <f t="shared" si="2"/>
        <v>0.00289351851851852</v>
      </c>
      <c r="H17" s="74">
        <f t="shared" si="1"/>
        <v>0.6070601851851855</v>
      </c>
      <c r="I17" s="70">
        <f t="shared" si="0"/>
        <v>0.6325231481481485</v>
      </c>
    </row>
    <row r="18" spans="1:9" ht="12.75">
      <c r="A18" s="143">
        <v>13</v>
      </c>
      <c r="B18" s="85" t="s">
        <v>142</v>
      </c>
      <c r="C18" s="144">
        <v>6.6</v>
      </c>
      <c r="D18" s="141"/>
      <c r="E18" s="127" t="e">
        <f>IF(#REF!&gt;0,B19,0)</f>
        <v>#REF!</v>
      </c>
      <c r="F18" s="125"/>
      <c r="G18" s="73">
        <f t="shared" si="2"/>
        <v>0.00289351851851852</v>
      </c>
      <c r="H18" s="74">
        <f t="shared" si="1"/>
        <v>0.6325231481481485</v>
      </c>
      <c r="I18" s="70">
        <f t="shared" si="0"/>
        <v>0.6516203703703707</v>
      </c>
    </row>
    <row r="19" spans="1:9" ht="12.75">
      <c r="A19" s="145">
        <v>14</v>
      </c>
      <c r="B19" s="85" t="s">
        <v>143</v>
      </c>
      <c r="C19" s="144">
        <v>8.8</v>
      </c>
      <c r="D19" s="141"/>
      <c r="E19" s="127" t="e">
        <f>IF(#REF!&gt;0,#REF!,0)</f>
        <v>#REF!</v>
      </c>
      <c r="F19" s="125"/>
      <c r="G19" s="73">
        <f t="shared" si="2"/>
        <v>0.00289351851851852</v>
      </c>
      <c r="H19" s="74">
        <f t="shared" si="1"/>
        <v>0.6516203703703707</v>
      </c>
      <c r="I19" s="70">
        <f t="shared" si="0"/>
        <v>0.6770833333333337</v>
      </c>
    </row>
    <row r="20" spans="1:10" s="85" customFormat="1" ht="12.75">
      <c r="A20" s="95" t="s">
        <v>65</v>
      </c>
      <c r="B20" s="77" t="s">
        <v>144</v>
      </c>
      <c r="C20" s="144">
        <f>SUM(C6:C19)</f>
        <v>100.79999999999998</v>
      </c>
      <c r="D20" s="79"/>
      <c r="E20" s="19">
        <f aca="true" t="shared" si="3" ref="E20:E43">IF(D20&gt;0,C20,0)</f>
        <v>0</v>
      </c>
      <c r="F20" s="80" t="s">
        <v>145</v>
      </c>
      <c r="G20" s="81">
        <f>(I19-H6)/C20</f>
        <v>0.0028935185185185227</v>
      </c>
      <c r="I20" s="83">
        <f>I19</f>
        <v>0.6770833333333337</v>
      </c>
      <c r="J20" s="2"/>
    </row>
    <row r="21" spans="1:10" s="85" customFormat="1" ht="12.75">
      <c r="A21" s="146"/>
      <c r="B21" s="147"/>
      <c r="C21" s="88"/>
      <c r="D21" s="89"/>
      <c r="E21" s="18">
        <f t="shared" si="3"/>
        <v>0</v>
      </c>
      <c r="F21" s="80" t="s">
        <v>146</v>
      </c>
      <c r="G21" s="90">
        <f>SUMPRODUCT(G6:G19,C6:C19)</f>
        <v>0.2916666666666668</v>
      </c>
      <c r="H21" s="17"/>
      <c r="J21" s="2"/>
    </row>
    <row r="22" spans="1:9" ht="12.75">
      <c r="A22" s="148">
        <v>15</v>
      </c>
      <c r="B22" s="85" t="s">
        <v>147</v>
      </c>
      <c r="C22" s="149">
        <v>6.6</v>
      </c>
      <c r="D22" s="150"/>
      <c r="E22" s="127">
        <f t="shared" si="3"/>
        <v>0</v>
      </c>
      <c r="F22" s="125"/>
      <c r="G22" s="68">
        <v>0.00225694444444445</v>
      </c>
      <c r="H22" s="93">
        <v>0.3958333333333333</v>
      </c>
      <c r="I22" s="74">
        <f aca="true" t="shared" si="4" ref="I22:I31">H22+C22*G22</f>
        <v>0.4107291666666667</v>
      </c>
    </row>
    <row r="23" spans="1:9" ht="12.75">
      <c r="A23" s="148">
        <v>16</v>
      </c>
      <c r="B23" s="85" t="s">
        <v>148</v>
      </c>
      <c r="C23" s="149">
        <v>6.7</v>
      </c>
      <c r="D23" s="150"/>
      <c r="E23" s="127">
        <f t="shared" si="3"/>
        <v>0</v>
      </c>
      <c r="F23" s="125"/>
      <c r="G23" s="73">
        <f>G$22</f>
        <v>0.00225694444444445</v>
      </c>
      <c r="H23" s="74">
        <f aca="true" t="shared" si="5" ref="H23:H31">I22</f>
        <v>0.4107291666666667</v>
      </c>
      <c r="I23" s="74">
        <f t="shared" si="4"/>
        <v>0.4258506944444445</v>
      </c>
    </row>
    <row r="24" spans="1:9" ht="12.75">
      <c r="A24" s="148">
        <v>17</v>
      </c>
      <c r="B24" s="85" t="s">
        <v>149</v>
      </c>
      <c r="C24" s="149">
        <v>5.4</v>
      </c>
      <c r="D24" s="150"/>
      <c r="E24" s="127">
        <f t="shared" si="3"/>
        <v>0</v>
      </c>
      <c r="F24" s="125"/>
      <c r="G24" s="73">
        <f aca="true" t="shared" si="6" ref="G24:G31">G$22</f>
        <v>0.00225694444444445</v>
      </c>
      <c r="H24" s="74">
        <f t="shared" si="5"/>
        <v>0.4258506944444445</v>
      </c>
      <c r="I24" s="74">
        <f t="shared" si="4"/>
        <v>0.43803819444444453</v>
      </c>
    </row>
    <row r="25" spans="1:9" ht="12.75">
      <c r="A25" s="148">
        <v>18</v>
      </c>
      <c r="B25" s="85" t="s">
        <v>150</v>
      </c>
      <c r="C25" s="149">
        <v>5.6</v>
      </c>
      <c r="D25" s="150"/>
      <c r="E25" s="127">
        <f t="shared" si="3"/>
        <v>0</v>
      </c>
      <c r="F25" s="125"/>
      <c r="G25" s="73">
        <f t="shared" si="6"/>
        <v>0.00225694444444445</v>
      </c>
      <c r="H25" s="74">
        <f t="shared" si="5"/>
        <v>0.43803819444444453</v>
      </c>
      <c r="I25" s="74">
        <f t="shared" si="4"/>
        <v>0.45067708333333345</v>
      </c>
    </row>
    <row r="26" spans="1:9" ht="12.75">
      <c r="A26" s="148">
        <v>19</v>
      </c>
      <c r="B26" s="85" t="s">
        <v>151</v>
      </c>
      <c r="C26" s="149">
        <v>6.7</v>
      </c>
      <c r="D26" s="150"/>
      <c r="E26" s="127">
        <f t="shared" si="3"/>
        <v>0</v>
      </c>
      <c r="F26" s="125"/>
      <c r="G26" s="73">
        <f t="shared" si="6"/>
        <v>0.00225694444444445</v>
      </c>
      <c r="H26" s="74">
        <f t="shared" si="5"/>
        <v>0.45067708333333345</v>
      </c>
      <c r="I26" s="74">
        <f t="shared" si="4"/>
        <v>0.46579861111111126</v>
      </c>
    </row>
    <row r="27" spans="1:9" ht="12.75">
      <c r="A27" s="148">
        <v>20</v>
      </c>
      <c r="B27" s="85" t="s">
        <v>152</v>
      </c>
      <c r="C27" s="149">
        <v>3.9</v>
      </c>
      <c r="D27" s="150"/>
      <c r="E27" s="127">
        <f t="shared" si="3"/>
        <v>0</v>
      </c>
      <c r="F27" s="125"/>
      <c r="G27" s="73">
        <f t="shared" si="6"/>
        <v>0.00225694444444445</v>
      </c>
      <c r="H27" s="74">
        <f t="shared" si="5"/>
        <v>0.46579861111111126</v>
      </c>
      <c r="I27" s="74">
        <f t="shared" si="4"/>
        <v>0.47460069444444464</v>
      </c>
    </row>
    <row r="28" spans="1:9" ht="12.75">
      <c r="A28" s="148">
        <v>21</v>
      </c>
      <c r="B28" s="85" t="s">
        <v>153</v>
      </c>
      <c r="C28" s="149">
        <v>7.1</v>
      </c>
      <c r="D28" s="150"/>
      <c r="E28" s="127">
        <f t="shared" si="3"/>
        <v>0</v>
      </c>
      <c r="F28" s="125"/>
      <c r="G28" s="73">
        <f t="shared" si="6"/>
        <v>0.00225694444444445</v>
      </c>
      <c r="H28" s="74">
        <f t="shared" si="5"/>
        <v>0.47460069444444464</v>
      </c>
      <c r="I28" s="74">
        <f t="shared" si="4"/>
        <v>0.49062500000000026</v>
      </c>
    </row>
    <row r="29" spans="1:9" ht="12.75">
      <c r="A29" s="148">
        <v>22</v>
      </c>
      <c r="B29" s="85" t="s">
        <v>154</v>
      </c>
      <c r="C29" s="149">
        <v>8.8</v>
      </c>
      <c r="D29" s="150"/>
      <c r="E29" s="127">
        <f t="shared" si="3"/>
        <v>0</v>
      </c>
      <c r="F29" s="125"/>
      <c r="G29" s="73">
        <f t="shared" si="6"/>
        <v>0.00225694444444445</v>
      </c>
      <c r="H29" s="74">
        <f t="shared" si="5"/>
        <v>0.49062500000000026</v>
      </c>
      <c r="I29" s="74">
        <f t="shared" si="4"/>
        <v>0.5104861111111114</v>
      </c>
    </row>
    <row r="30" spans="1:9" ht="12.75">
      <c r="A30" s="148">
        <v>23</v>
      </c>
      <c r="B30" s="85" t="s">
        <v>155</v>
      </c>
      <c r="C30" s="149">
        <v>9</v>
      </c>
      <c r="D30" s="150"/>
      <c r="E30" s="127">
        <f t="shared" si="3"/>
        <v>0</v>
      </c>
      <c r="F30" s="125"/>
      <c r="G30" s="73">
        <f t="shared" si="6"/>
        <v>0.00225694444444445</v>
      </c>
      <c r="H30" s="74">
        <f t="shared" si="5"/>
        <v>0.5104861111111114</v>
      </c>
      <c r="I30" s="74">
        <f t="shared" si="4"/>
        <v>0.5307986111111115</v>
      </c>
    </row>
    <row r="31" spans="1:9" ht="12.75">
      <c r="A31" s="148">
        <v>24</v>
      </c>
      <c r="B31" s="85" t="s">
        <v>156</v>
      </c>
      <c r="C31" s="149">
        <v>5.4</v>
      </c>
      <c r="D31" s="150"/>
      <c r="E31" s="127">
        <f t="shared" si="3"/>
        <v>0</v>
      </c>
      <c r="F31" s="125"/>
      <c r="G31" s="73">
        <f t="shared" si="6"/>
        <v>0.00225694444444445</v>
      </c>
      <c r="H31" s="74">
        <f t="shared" si="5"/>
        <v>0.5307986111111115</v>
      </c>
      <c r="I31" s="74">
        <f t="shared" si="4"/>
        <v>0.5429861111111115</v>
      </c>
    </row>
    <row r="32" spans="1:10" s="85" customFormat="1" ht="12.75">
      <c r="A32" s="95" t="s">
        <v>65</v>
      </c>
      <c r="B32" s="77" t="s">
        <v>157</v>
      </c>
      <c r="C32" s="96">
        <f>SUM(C22:C31)</f>
        <v>65.2</v>
      </c>
      <c r="D32" s="79"/>
      <c r="E32" s="19">
        <f t="shared" si="3"/>
        <v>0</v>
      </c>
      <c r="F32" s="80" t="s">
        <v>158</v>
      </c>
      <c r="G32" s="81">
        <f>(I32-H22)/C32</f>
        <v>0.0022569444444444507</v>
      </c>
      <c r="I32" s="83">
        <f>I31</f>
        <v>0.5429861111111115</v>
      </c>
      <c r="J32" s="2"/>
    </row>
    <row r="33" spans="1:10" s="85" customFormat="1" ht="12.75">
      <c r="A33" s="151"/>
      <c r="B33" s="147"/>
      <c r="C33" s="100"/>
      <c r="D33" s="89"/>
      <c r="E33" s="18">
        <f t="shared" si="3"/>
        <v>0</v>
      </c>
      <c r="F33" s="80" t="s">
        <v>159</v>
      </c>
      <c r="G33" s="90">
        <f>SUMPRODUCT(G22:G31,C22:C31)</f>
        <v>0.1471527777777781</v>
      </c>
      <c r="H33" s="17"/>
      <c r="J33" s="2"/>
    </row>
    <row r="34" spans="1:9" ht="12.75">
      <c r="A34" s="148">
        <v>25</v>
      </c>
      <c r="B34" s="85" t="s">
        <v>160</v>
      </c>
      <c r="C34" s="144">
        <v>5.6</v>
      </c>
      <c r="D34" s="150"/>
      <c r="E34" s="127">
        <f t="shared" si="3"/>
        <v>0</v>
      </c>
      <c r="F34" s="125"/>
      <c r="G34" s="68">
        <v>0.00289351851851852</v>
      </c>
      <c r="H34" s="93">
        <v>0.375</v>
      </c>
      <c r="I34" s="74">
        <f aca="true" t="shared" si="7" ref="I34:I43">H34+C34*G34</f>
        <v>0.3912037037037037</v>
      </c>
    </row>
    <row r="35" spans="1:9" ht="12.75">
      <c r="A35" s="148">
        <v>26</v>
      </c>
      <c r="B35" s="85" t="s">
        <v>161</v>
      </c>
      <c r="C35" s="144">
        <v>4.8</v>
      </c>
      <c r="D35" s="150"/>
      <c r="E35" s="127">
        <f t="shared" si="3"/>
        <v>0</v>
      </c>
      <c r="F35" s="125"/>
      <c r="G35" s="73">
        <f>G$34</f>
        <v>0.00289351851851852</v>
      </c>
      <c r="H35" s="74">
        <f>I34</f>
        <v>0.3912037037037037</v>
      </c>
      <c r="I35" s="74">
        <f t="shared" si="7"/>
        <v>0.4050925925925926</v>
      </c>
    </row>
    <row r="36" spans="1:9" ht="12.75">
      <c r="A36" s="148">
        <v>27</v>
      </c>
      <c r="B36" s="85" t="s">
        <v>162</v>
      </c>
      <c r="C36" s="144">
        <v>5.4</v>
      </c>
      <c r="D36" s="150"/>
      <c r="E36" s="127">
        <f t="shared" si="3"/>
        <v>0</v>
      </c>
      <c r="F36" s="125"/>
      <c r="G36" s="73">
        <f aca="true" t="shared" si="8" ref="G36:G43">G$34</f>
        <v>0.00289351851851852</v>
      </c>
      <c r="H36" s="74">
        <f aca="true" t="shared" si="9" ref="H36:H43">I35</f>
        <v>0.4050925925925926</v>
      </c>
      <c r="I36" s="74">
        <f t="shared" si="7"/>
        <v>0.4207175925925926</v>
      </c>
    </row>
    <row r="37" spans="1:9" ht="12.75">
      <c r="A37" s="148">
        <v>28</v>
      </c>
      <c r="B37" s="85" t="s">
        <v>163</v>
      </c>
      <c r="C37" s="144">
        <v>7.7</v>
      </c>
      <c r="D37" s="150"/>
      <c r="E37" s="127">
        <f t="shared" si="3"/>
        <v>0</v>
      </c>
      <c r="F37" s="125"/>
      <c r="G37" s="73">
        <f t="shared" si="8"/>
        <v>0.00289351851851852</v>
      </c>
      <c r="H37" s="74">
        <f t="shared" si="9"/>
        <v>0.4207175925925926</v>
      </c>
      <c r="I37" s="74">
        <f t="shared" si="7"/>
        <v>0.44299768518518523</v>
      </c>
    </row>
    <row r="38" spans="1:9" ht="12.75">
      <c r="A38" s="148">
        <v>29</v>
      </c>
      <c r="B38" s="85" t="s">
        <v>164</v>
      </c>
      <c r="C38" s="144">
        <v>3.5</v>
      </c>
      <c r="D38" s="150"/>
      <c r="E38" s="127">
        <f t="shared" si="3"/>
        <v>0</v>
      </c>
      <c r="F38" s="125"/>
      <c r="G38" s="73">
        <f t="shared" si="8"/>
        <v>0.00289351851851852</v>
      </c>
      <c r="H38" s="74">
        <f t="shared" si="9"/>
        <v>0.44299768518518523</v>
      </c>
      <c r="I38" s="74">
        <f t="shared" si="7"/>
        <v>0.45312500000000006</v>
      </c>
    </row>
    <row r="39" spans="1:9" ht="12.75">
      <c r="A39" s="148">
        <v>30</v>
      </c>
      <c r="B39" s="85" t="s">
        <v>165</v>
      </c>
      <c r="C39" s="144">
        <v>7.9</v>
      </c>
      <c r="D39" s="150"/>
      <c r="E39" s="127">
        <f t="shared" si="3"/>
        <v>0</v>
      </c>
      <c r="F39" s="125"/>
      <c r="G39" s="73">
        <f t="shared" si="8"/>
        <v>0.00289351851851852</v>
      </c>
      <c r="H39" s="74">
        <f t="shared" si="9"/>
        <v>0.45312500000000006</v>
      </c>
      <c r="I39" s="74">
        <f t="shared" si="7"/>
        <v>0.4759837962962964</v>
      </c>
    </row>
    <row r="40" spans="1:9" ht="12.75">
      <c r="A40" s="148">
        <v>31</v>
      </c>
      <c r="B40" s="85" t="s">
        <v>166</v>
      </c>
      <c r="C40" s="144">
        <v>7.4</v>
      </c>
      <c r="D40" s="150"/>
      <c r="E40" s="127">
        <f t="shared" si="3"/>
        <v>0</v>
      </c>
      <c r="F40" s="125"/>
      <c r="G40" s="73">
        <f t="shared" si="8"/>
        <v>0.00289351851851852</v>
      </c>
      <c r="H40" s="74">
        <f t="shared" si="9"/>
        <v>0.4759837962962964</v>
      </c>
      <c r="I40" s="74">
        <f t="shared" si="7"/>
        <v>0.4973958333333334</v>
      </c>
    </row>
    <row r="41" spans="1:9" ht="12.75">
      <c r="A41" s="148">
        <v>32</v>
      </c>
      <c r="B41" s="85" t="s">
        <v>167</v>
      </c>
      <c r="C41" s="144">
        <v>6</v>
      </c>
      <c r="D41" s="150"/>
      <c r="E41" s="127">
        <f t="shared" si="3"/>
        <v>0</v>
      </c>
      <c r="F41" s="125"/>
      <c r="G41" s="73">
        <f t="shared" si="8"/>
        <v>0.00289351851851852</v>
      </c>
      <c r="H41" s="74">
        <f t="shared" si="9"/>
        <v>0.4973958333333334</v>
      </c>
      <c r="I41" s="74">
        <f t="shared" si="7"/>
        <v>0.5147569444444445</v>
      </c>
    </row>
    <row r="42" spans="1:9" ht="12.75">
      <c r="A42" s="148">
        <v>33</v>
      </c>
      <c r="B42" s="85" t="s">
        <v>168</v>
      </c>
      <c r="C42" s="144">
        <v>5.8</v>
      </c>
      <c r="D42" s="150"/>
      <c r="E42" s="127">
        <f t="shared" si="3"/>
        <v>0</v>
      </c>
      <c r="F42" s="125"/>
      <c r="G42" s="73">
        <f t="shared" si="8"/>
        <v>0.00289351851851852</v>
      </c>
      <c r="H42" s="74">
        <f t="shared" si="9"/>
        <v>0.5147569444444445</v>
      </c>
      <c r="I42" s="74">
        <f t="shared" si="7"/>
        <v>0.531539351851852</v>
      </c>
    </row>
    <row r="43" spans="1:9" ht="12.75">
      <c r="A43" s="148">
        <v>34</v>
      </c>
      <c r="B43" s="85" t="s">
        <v>169</v>
      </c>
      <c r="C43" s="144">
        <v>9.2</v>
      </c>
      <c r="D43" s="150"/>
      <c r="E43" s="127">
        <f t="shared" si="3"/>
        <v>0</v>
      </c>
      <c r="F43" s="125"/>
      <c r="G43" s="73">
        <f t="shared" si="8"/>
        <v>0.00289351851851852</v>
      </c>
      <c r="H43" s="74">
        <f t="shared" si="9"/>
        <v>0.531539351851852</v>
      </c>
      <c r="I43" s="74">
        <f t="shared" si="7"/>
        <v>0.5581597222222223</v>
      </c>
    </row>
    <row r="44" spans="1:9" ht="12.75">
      <c r="A44" s="95" t="s">
        <v>65</v>
      </c>
      <c r="B44" s="77" t="s">
        <v>170</v>
      </c>
      <c r="C44" s="96">
        <f>SUM(C34:C43)</f>
        <v>63.29999999999999</v>
      </c>
      <c r="D44" s="79"/>
      <c r="E44" s="19">
        <f>IF(D45&gt;0,C44,0)</f>
        <v>0</v>
      </c>
      <c r="F44" s="80" t="s">
        <v>171</v>
      </c>
      <c r="G44" s="81">
        <f>(I44-H34)/C44</f>
        <v>0.0028935185185185205</v>
      </c>
      <c r="I44" s="83">
        <f>I43</f>
        <v>0.5581597222222223</v>
      </c>
    </row>
    <row r="45" spans="1:10" s="85" customFormat="1" ht="12.75">
      <c r="A45" s="151"/>
      <c r="B45" s="147"/>
      <c r="C45" s="100"/>
      <c r="D45" s="89"/>
      <c r="E45" s="18"/>
      <c r="F45" s="80" t="s">
        <v>172</v>
      </c>
      <c r="G45" s="90">
        <f>SUMPRODUCT(G34:G43,C34:C43)</f>
        <v>0.18315972222222232</v>
      </c>
      <c r="H45" s="17"/>
      <c r="J45" s="2"/>
    </row>
    <row r="46" spans="1:9" ht="12.75">
      <c r="A46" s="148">
        <v>35</v>
      </c>
      <c r="B46" s="85" t="s">
        <v>173</v>
      </c>
      <c r="C46" s="144">
        <v>7.6</v>
      </c>
      <c r="D46" s="150"/>
      <c r="E46" s="127">
        <f>IF(D46&gt;0,C46,0)</f>
        <v>0</v>
      </c>
      <c r="F46" s="125"/>
      <c r="G46" s="68">
        <v>0.00231481481481483</v>
      </c>
      <c r="H46" s="93">
        <v>0.3529166666666667</v>
      </c>
      <c r="I46" s="74">
        <f aca="true" t="shared" si="10" ref="I46:I63">H46+C46*G46</f>
        <v>0.3705092592592594</v>
      </c>
    </row>
    <row r="47" spans="1:9" ht="12.75">
      <c r="A47" s="148">
        <v>36</v>
      </c>
      <c r="B47" s="85" t="s">
        <v>174</v>
      </c>
      <c r="C47" s="144">
        <v>7.6</v>
      </c>
      <c r="D47" s="150"/>
      <c r="E47" s="127">
        <f>IF(D47&gt;0,C47,0)</f>
        <v>0</v>
      </c>
      <c r="F47" s="125"/>
      <c r="G47" s="73">
        <f>G$46</f>
        <v>0.00231481481481483</v>
      </c>
      <c r="H47" s="74">
        <f>I46</f>
        <v>0.3705092592592594</v>
      </c>
      <c r="I47" s="74">
        <f t="shared" si="10"/>
        <v>0.38810185185185214</v>
      </c>
    </row>
    <row r="48" spans="1:9" ht="12.75">
      <c r="A48" s="148">
        <v>37</v>
      </c>
      <c r="B48" s="85" t="s">
        <v>175</v>
      </c>
      <c r="C48" s="144">
        <v>6.7</v>
      </c>
      <c r="D48" s="150"/>
      <c r="E48" s="127">
        <f>IF(D48&gt;0,C48,0)</f>
        <v>0</v>
      </c>
      <c r="F48" s="125"/>
      <c r="G48" s="73">
        <f aca="true" t="shared" si="11" ref="G48:G63">G$46</f>
        <v>0.00231481481481483</v>
      </c>
      <c r="H48" s="74">
        <f aca="true" t="shared" si="12" ref="H48:H58">I47</f>
        <v>0.38810185185185214</v>
      </c>
      <c r="I48" s="74">
        <f t="shared" si="10"/>
        <v>0.4036111111111115</v>
      </c>
    </row>
    <row r="49" spans="1:9" ht="12.75">
      <c r="A49" s="148">
        <v>38</v>
      </c>
      <c r="B49" s="85" t="s">
        <v>176</v>
      </c>
      <c r="C49" s="144">
        <v>5.2</v>
      </c>
      <c r="D49" s="150"/>
      <c r="E49" s="127">
        <f>IF(D49&gt;0,C49,0)</f>
        <v>0</v>
      </c>
      <c r="F49" s="125"/>
      <c r="G49" s="73">
        <f t="shared" si="11"/>
        <v>0.00231481481481483</v>
      </c>
      <c r="H49" s="74">
        <f t="shared" si="12"/>
        <v>0.4036111111111115</v>
      </c>
      <c r="I49" s="74">
        <f t="shared" si="10"/>
        <v>0.4156481481481486</v>
      </c>
    </row>
    <row r="50" spans="1:9" ht="12.75">
      <c r="A50" s="148">
        <v>39</v>
      </c>
      <c r="B50" s="85" t="s">
        <v>177</v>
      </c>
      <c r="C50" s="144">
        <v>11.6</v>
      </c>
      <c r="D50" s="150"/>
      <c r="E50" s="127" t="e">
        <f>IF(#REF!&gt;0,C50,0)</f>
        <v>#REF!</v>
      </c>
      <c r="F50" s="125"/>
      <c r="G50" s="73">
        <f t="shared" si="11"/>
        <v>0.00231481481481483</v>
      </c>
      <c r="H50" s="74">
        <f t="shared" si="12"/>
        <v>0.4156481481481486</v>
      </c>
      <c r="I50" s="74">
        <f t="shared" si="10"/>
        <v>0.4425000000000006</v>
      </c>
    </row>
    <row r="51" spans="1:9" ht="12.75">
      <c r="A51" s="148">
        <v>40</v>
      </c>
      <c r="B51" s="85" t="s">
        <v>178</v>
      </c>
      <c r="C51" s="144">
        <v>5.7</v>
      </c>
      <c r="D51" s="150"/>
      <c r="E51" s="127">
        <f>IF(D56&gt;0,C51,0)</f>
        <v>0</v>
      </c>
      <c r="F51" s="125"/>
      <c r="G51" s="73">
        <f t="shared" si="11"/>
        <v>0.00231481481481483</v>
      </c>
      <c r="H51" s="74">
        <f t="shared" si="12"/>
        <v>0.4425000000000006</v>
      </c>
      <c r="I51" s="74">
        <f t="shared" si="10"/>
        <v>0.4556944444444451</v>
      </c>
    </row>
    <row r="52" spans="1:9" ht="12.75">
      <c r="A52" s="148">
        <v>41</v>
      </c>
      <c r="B52" s="85" t="s">
        <v>179</v>
      </c>
      <c r="C52" s="144">
        <v>4.6</v>
      </c>
      <c r="D52" s="150"/>
      <c r="E52" s="127">
        <f>IF(D52&gt;0,C52,0)</f>
        <v>0</v>
      </c>
      <c r="F52" s="125"/>
      <c r="G52" s="73">
        <f t="shared" si="11"/>
        <v>0.00231481481481483</v>
      </c>
      <c r="H52" s="74">
        <f t="shared" si="12"/>
        <v>0.4556944444444451</v>
      </c>
      <c r="I52" s="74">
        <f t="shared" si="10"/>
        <v>0.46634259259259336</v>
      </c>
    </row>
    <row r="53" spans="1:9" ht="12.75">
      <c r="A53" s="148">
        <v>42</v>
      </c>
      <c r="B53" s="85" t="s">
        <v>180</v>
      </c>
      <c r="C53" s="144">
        <v>5.4</v>
      </c>
      <c r="D53" s="150"/>
      <c r="E53" s="127">
        <f>IF(D53&gt;0,C53,0)</f>
        <v>0</v>
      </c>
      <c r="F53" s="125"/>
      <c r="G53" s="73">
        <f t="shared" si="11"/>
        <v>0.00231481481481483</v>
      </c>
      <c r="H53" s="74">
        <f t="shared" si="12"/>
        <v>0.46634259259259336</v>
      </c>
      <c r="I53" s="74">
        <f t="shared" si="10"/>
        <v>0.47884259259259343</v>
      </c>
    </row>
    <row r="54" spans="1:9" ht="12.75">
      <c r="A54" s="148">
        <v>43</v>
      </c>
      <c r="B54" s="85" t="s">
        <v>181</v>
      </c>
      <c r="C54" s="144">
        <v>4.8</v>
      </c>
      <c r="D54" s="150"/>
      <c r="E54" s="127">
        <f>IF(D54&gt;0,C54,0)</f>
        <v>0</v>
      </c>
      <c r="F54" s="125"/>
      <c r="G54" s="73">
        <f t="shared" si="11"/>
        <v>0.00231481481481483</v>
      </c>
      <c r="H54" s="74">
        <f t="shared" si="12"/>
        <v>0.47884259259259343</v>
      </c>
      <c r="I54" s="74">
        <f t="shared" si="10"/>
        <v>0.4899537037037046</v>
      </c>
    </row>
    <row r="55" spans="1:9" ht="12.75">
      <c r="A55" s="148">
        <v>44</v>
      </c>
      <c r="B55" s="85" t="s">
        <v>182</v>
      </c>
      <c r="C55" s="144">
        <v>4</v>
      </c>
      <c r="D55" s="150"/>
      <c r="E55" s="127" t="e">
        <f>IF(#REF!&gt;0,C55,0)</f>
        <v>#REF!</v>
      </c>
      <c r="F55" s="125"/>
      <c r="G55" s="73">
        <f t="shared" si="11"/>
        <v>0.00231481481481483</v>
      </c>
      <c r="H55" s="74">
        <f t="shared" si="12"/>
        <v>0.4899537037037046</v>
      </c>
      <c r="I55" s="74">
        <f t="shared" si="10"/>
        <v>0.4992129629629639</v>
      </c>
    </row>
    <row r="56" spans="1:9" ht="12.75">
      <c r="A56" s="148">
        <v>45</v>
      </c>
      <c r="B56" s="85" t="s">
        <v>183</v>
      </c>
      <c r="C56" s="144">
        <v>6.6</v>
      </c>
      <c r="D56" s="150"/>
      <c r="E56" s="127" t="e">
        <f>IF(#REF!&gt;0,C56,0)</f>
        <v>#REF!</v>
      </c>
      <c r="F56" s="125"/>
      <c r="G56" s="73">
        <f t="shared" si="11"/>
        <v>0.00231481481481483</v>
      </c>
      <c r="H56" s="74">
        <f t="shared" si="12"/>
        <v>0.4992129629629639</v>
      </c>
      <c r="I56" s="74">
        <f t="shared" si="10"/>
        <v>0.5144907407407417</v>
      </c>
    </row>
    <row r="57" spans="1:9" ht="12.75">
      <c r="A57" s="148">
        <v>46</v>
      </c>
      <c r="B57" s="85" t="s">
        <v>184</v>
      </c>
      <c r="C57" s="144">
        <v>6.9</v>
      </c>
      <c r="D57" s="150"/>
      <c r="E57" s="127">
        <f>IF(D57&gt;0,C57,0)</f>
        <v>0</v>
      </c>
      <c r="F57" s="125"/>
      <c r="G57" s="73">
        <f t="shared" si="11"/>
        <v>0.00231481481481483</v>
      </c>
      <c r="H57" s="74">
        <f t="shared" si="12"/>
        <v>0.5144907407407417</v>
      </c>
      <c r="I57" s="74">
        <f t="shared" si="10"/>
        <v>0.530462962962964</v>
      </c>
    </row>
    <row r="58" spans="1:9" ht="12.75">
      <c r="A58" s="148">
        <v>47</v>
      </c>
      <c r="B58" s="85" t="s">
        <v>185</v>
      </c>
      <c r="C58" s="144">
        <v>8.1</v>
      </c>
      <c r="D58" s="150"/>
      <c r="E58" s="127">
        <f>IF(D58&gt;0,C58,0)</f>
        <v>0</v>
      </c>
      <c r="F58" s="125"/>
      <c r="G58" s="73">
        <f t="shared" si="11"/>
        <v>0.00231481481481483</v>
      </c>
      <c r="H58" s="74">
        <f t="shared" si="12"/>
        <v>0.530462962962964</v>
      </c>
      <c r="I58" s="74">
        <f t="shared" si="10"/>
        <v>0.5492129629629642</v>
      </c>
    </row>
    <row r="59" spans="1:9" ht="12.75">
      <c r="A59" s="148">
        <v>48</v>
      </c>
      <c r="B59" s="85" t="s">
        <v>186</v>
      </c>
      <c r="C59" s="144">
        <v>5.4</v>
      </c>
      <c r="D59" s="150"/>
      <c r="E59" s="127"/>
      <c r="F59" s="125"/>
      <c r="G59" s="73">
        <f t="shared" si="11"/>
        <v>0.00231481481481483</v>
      </c>
      <c r="H59" s="74">
        <f>I58</f>
        <v>0.5492129629629642</v>
      </c>
      <c r="I59" s="74">
        <f t="shared" si="10"/>
        <v>0.5617129629629642</v>
      </c>
    </row>
    <row r="60" spans="1:9" ht="12.75">
      <c r="A60" s="148">
        <v>49</v>
      </c>
      <c r="B60" s="85" t="s">
        <v>187</v>
      </c>
      <c r="C60" s="144">
        <v>3.6</v>
      </c>
      <c r="D60" s="150"/>
      <c r="E60" s="127"/>
      <c r="F60" s="125"/>
      <c r="G60" s="73">
        <f t="shared" si="11"/>
        <v>0.00231481481481483</v>
      </c>
      <c r="H60" s="74">
        <f>I59</f>
        <v>0.5617129629629642</v>
      </c>
      <c r="I60" s="74">
        <f t="shared" si="10"/>
        <v>0.5700462962962977</v>
      </c>
    </row>
    <row r="61" spans="1:9" ht="12.75">
      <c r="A61" s="148">
        <v>50</v>
      </c>
      <c r="B61" s="85" t="s">
        <v>188</v>
      </c>
      <c r="C61" s="144">
        <v>7.5</v>
      </c>
      <c r="D61" s="150"/>
      <c r="E61" s="127"/>
      <c r="F61" s="125"/>
      <c r="G61" s="73">
        <f t="shared" si="11"/>
        <v>0.00231481481481483</v>
      </c>
      <c r="H61" s="74">
        <f>I60</f>
        <v>0.5700462962962977</v>
      </c>
      <c r="I61" s="74">
        <f t="shared" si="10"/>
        <v>0.5874074074074089</v>
      </c>
    </row>
    <row r="62" spans="1:9" ht="12.75">
      <c r="A62" s="148">
        <v>51</v>
      </c>
      <c r="B62" s="85" t="s">
        <v>189</v>
      </c>
      <c r="C62" s="144">
        <v>4.6</v>
      </c>
      <c r="D62" s="150"/>
      <c r="E62" s="127"/>
      <c r="F62" s="125"/>
      <c r="G62" s="73">
        <f t="shared" si="11"/>
        <v>0.00231481481481483</v>
      </c>
      <c r="H62" s="74">
        <f>I61</f>
        <v>0.5874074074074089</v>
      </c>
      <c r="I62" s="74">
        <f t="shared" si="10"/>
        <v>0.5980555555555571</v>
      </c>
    </row>
    <row r="63" spans="1:9" ht="12.75">
      <c r="A63" s="148">
        <v>52</v>
      </c>
      <c r="B63" s="85" t="s">
        <v>190</v>
      </c>
      <c r="C63" s="144">
        <v>5.4</v>
      </c>
      <c r="D63" s="150"/>
      <c r="E63" s="127"/>
      <c r="F63" s="125"/>
      <c r="G63" s="73">
        <f t="shared" si="11"/>
        <v>0.00231481481481483</v>
      </c>
      <c r="H63" s="74">
        <f>I62</f>
        <v>0.5980555555555571</v>
      </c>
      <c r="I63" s="74">
        <f t="shared" si="10"/>
        <v>0.6105555555555572</v>
      </c>
    </row>
    <row r="64" spans="1:10" s="85" customFormat="1" ht="12.75">
      <c r="A64" s="77" t="s">
        <v>65</v>
      </c>
      <c r="B64" s="109" t="s">
        <v>191</v>
      </c>
      <c r="C64" s="152">
        <f>SUM(C46:C63)</f>
        <v>111.3</v>
      </c>
      <c r="D64" s="19"/>
      <c r="E64" s="19"/>
      <c r="F64" s="80" t="s">
        <v>192</v>
      </c>
      <c r="G64" s="81">
        <f>(I64-H46)/C64</f>
        <v>0.002314814814814829</v>
      </c>
      <c r="I64" s="83">
        <f>I63</f>
        <v>0.6105555555555572</v>
      </c>
      <c r="J64" s="153"/>
    </row>
    <row r="65" spans="1:9" ht="12.75">
      <c r="A65" s="77"/>
      <c r="B65" s="109"/>
      <c r="C65" s="154"/>
      <c r="D65" s="19"/>
      <c r="E65" s="19"/>
      <c r="F65" s="80" t="s">
        <v>193</v>
      </c>
      <c r="G65" s="90">
        <f>SUMPRODUCT(G46:G63,C46:C63)</f>
        <v>0.2576388888888906</v>
      </c>
      <c r="H65" s="74"/>
      <c r="I65" s="77"/>
    </row>
    <row r="66" spans="1:10" s="119" customFormat="1" ht="12.75">
      <c r="A66" s="77" t="s">
        <v>65</v>
      </c>
      <c r="B66" s="109" t="s">
        <v>122</v>
      </c>
      <c r="C66" s="152">
        <f>C64+C44+C32+C20</f>
        <v>340.6</v>
      </c>
      <c r="D66" s="19"/>
      <c r="E66" s="19"/>
      <c r="F66" s="80" t="s">
        <v>194</v>
      </c>
      <c r="G66" s="81">
        <f>((I64-H46)+(I44-H34)+(I32-H22)+(I19-H6))/C66</f>
        <v>0.0025825544790239515</v>
      </c>
      <c r="H66" s="74"/>
      <c r="I66" s="77"/>
      <c r="J66" s="155"/>
    </row>
    <row r="67" spans="6:7" ht="12.75">
      <c r="F67" s="80" t="s">
        <v>195</v>
      </c>
      <c r="G67" s="156">
        <f>G65+G45+G33+G21</f>
        <v>0.8796180555555577</v>
      </c>
    </row>
    <row r="68" ht="12.75">
      <c r="B68" s="122"/>
    </row>
    <row r="69" ht="12.75">
      <c r="G69" s="123"/>
    </row>
    <row r="71" ht="12.75">
      <c r="G71" s="124"/>
    </row>
  </sheetData>
  <sheetProtection selectLockedCells="1" selectUnlockedCells="1"/>
  <mergeCells count="6">
    <mergeCell ref="F1:I3"/>
    <mergeCell ref="A4:A5"/>
    <mergeCell ref="B4:B5"/>
    <mergeCell ref="D4:D5"/>
    <mergeCell ref="F4:F5"/>
    <mergeCell ref="H4:I4"/>
  </mergeCells>
  <dataValidations count="5">
    <dataValidation type="list" allowBlank="1" showErrorMessage="1" sqref="G6:G19 G22:G31 G34:G43 G46:G63">
      <formula1>Etappetider</formula1>
      <formula2>0</formula2>
    </dataValidation>
    <dataValidation type="list" allowBlank="1" showErrorMessage="1" sqref="H22">
      <formula1>Start_Dag2</formula1>
      <formula2>0</formula2>
    </dataValidation>
    <dataValidation type="list" allowBlank="1" showErrorMessage="1" sqref="H34">
      <formula1>Start_Dag3</formula1>
      <formula2>0</formula2>
    </dataValidation>
    <dataValidation type="list" allowBlank="1" showInputMessage="1" showErrorMessage="1" prompt="starttid dag 4" sqref="H46">
      <formula1>_dag4</formula1>
      <formula2>0</formula2>
    </dataValidation>
    <dataValidation type="list" allowBlank="1" showErrorMessage="1" sqref="H6">
      <formula1>_dag1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  <headerFooter alignWithMargins="0">
    <oddHeader>&amp;LSkjema for tidsestimat - St Olavsloppet 2008&amp;RSide &amp;P av &amp;N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H11" sqref="H11"/>
    </sheetView>
  </sheetViews>
  <sheetFormatPr defaultColWidth="11.421875" defaultRowHeight="12.75"/>
  <cols>
    <col min="1" max="1" width="11.421875" style="0" customWidth="1"/>
    <col min="2" max="2" width="15.28125" style="0" customWidth="1"/>
  </cols>
  <sheetData>
    <row r="1" spans="1:12" ht="12.75">
      <c r="A1" t="s">
        <v>196</v>
      </c>
      <c r="B1" s="1" t="s">
        <v>197</v>
      </c>
      <c r="C1" s="1" t="s">
        <v>198</v>
      </c>
      <c r="D1" s="1" t="s">
        <v>199</v>
      </c>
      <c r="E1" s="1" t="s">
        <v>200</v>
      </c>
      <c r="H1" s="157" t="s">
        <v>201</v>
      </c>
      <c r="I1" s="158"/>
      <c r="J1" s="158"/>
      <c r="K1" s="158"/>
      <c r="L1" s="158"/>
    </row>
    <row r="2" spans="1:12" ht="12.75">
      <c r="A2" s="159">
        <v>0.001736111111111111</v>
      </c>
      <c r="B2" s="160">
        <v>0.3125</v>
      </c>
      <c r="C2" s="160">
        <v>0.3958333333333333</v>
      </c>
      <c r="D2" s="160">
        <v>0.3958333333333333</v>
      </c>
      <c r="E2" s="160">
        <v>0.3125</v>
      </c>
      <c r="F2" s="1" t="s">
        <v>202</v>
      </c>
      <c r="H2" s="161"/>
      <c r="I2" s="162" t="s">
        <v>203</v>
      </c>
      <c r="J2" s="162" t="s">
        <v>204</v>
      </c>
      <c r="K2" s="162" t="s">
        <v>205</v>
      </c>
      <c r="L2" s="162" t="s">
        <v>206</v>
      </c>
    </row>
    <row r="3" spans="1:12" ht="12.75">
      <c r="A3" s="159">
        <v>0.0019097222222222222</v>
      </c>
      <c r="B3" s="160">
        <v>0.34375</v>
      </c>
      <c r="C3" s="160">
        <v>0.4166666666666667</v>
      </c>
      <c r="D3" s="160">
        <v>0.4166666666666667</v>
      </c>
      <c r="E3" s="160">
        <v>0.34375</v>
      </c>
      <c r="F3" t="s">
        <v>207</v>
      </c>
      <c r="H3" s="163" t="s">
        <v>208</v>
      </c>
      <c r="I3" s="164">
        <v>0.2916666666666667</v>
      </c>
      <c r="J3" s="164">
        <v>0.375</v>
      </c>
      <c r="K3" s="164">
        <v>0.375</v>
      </c>
      <c r="L3" s="164">
        <v>0.2916666666666667</v>
      </c>
    </row>
    <row r="4" spans="1:12" ht="12.75">
      <c r="A4" s="159">
        <v>0.00208333333333333</v>
      </c>
      <c r="B4" s="160">
        <v>0.3958333333333333</v>
      </c>
      <c r="C4" s="160">
        <v>0.4583333333333333</v>
      </c>
      <c r="D4" s="160">
        <v>0.4583333333333333</v>
      </c>
      <c r="E4" s="160">
        <v>0.3958333333333333</v>
      </c>
      <c r="F4" t="s">
        <v>209</v>
      </c>
      <c r="H4" s="163" t="s">
        <v>202</v>
      </c>
      <c r="I4" s="164">
        <v>0.3125</v>
      </c>
      <c r="J4" s="164">
        <v>0.3958333333333333</v>
      </c>
      <c r="K4" s="164">
        <v>0.3958333333333333</v>
      </c>
      <c r="L4" s="164">
        <v>0.3125</v>
      </c>
    </row>
    <row r="5" spans="1:12" ht="12.75">
      <c r="A5" s="159">
        <v>0.0021412037037037038</v>
      </c>
      <c r="B5" s="160"/>
      <c r="C5" s="160"/>
      <c r="D5" s="160"/>
      <c r="E5" s="160"/>
      <c r="H5" s="163" t="s">
        <v>207</v>
      </c>
      <c r="I5" s="164">
        <v>0.34375</v>
      </c>
      <c r="J5" s="164">
        <v>0.4166666666666667</v>
      </c>
      <c r="K5" s="164">
        <v>0.4166666666666667</v>
      </c>
      <c r="L5" s="164">
        <v>0.34375</v>
      </c>
    </row>
    <row r="6" spans="1:12" ht="12.75">
      <c r="A6" s="159">
        <v>0.00219907407407408</v>
      </c>
      <c r="B6" s="160"/>
      <c r="C6" s="160"/>
      <c r="D6" s="160"/>
      <c r="E6" s="160"/>
      <c r="H6" s="163" t="s">
        <v>210</v>
      </c>
      <c r="I6" s="164">
        <v>0.375</v>
      </c>
      <c r="J6" s="164">
        <v>0.4375</v>
      </c>
      <c r="K6" s="164">
        <v>0.4375</v>
      </c>
      <c r="L6" s="164">
        <v>0.375</v>
      </c>
    </row>
    <row r="7" spans="1:12" ht="12.75">
      <c r="A7" s="159">
        <v>0.00225694444444445</v>
      </c>
      <c r="H7" s="163" t="s">
        <v>209</v>
      </c>
      <c r="I7" s="164">
        <v>0.3958333333333333</v>
      </c>
      <c r="J7" s="164">
        <v>0.4583333333333333</v>
      </c>
      <c r="K7" s="164">
        <v>0.4583333333333333</v>
      </c>
      <c r="L7" s="164">
        <v>0.3958333333333333</v>
      </c>
    </row>
    <row r="8" ht="12.75">
      <c r="A8" s="159">
        <v>0.00231481481481483</v>
      </c>
    </row>
    <row r="9" ht="12.75">
      <c r="A9" s="159">
        <v>0.0023726851851852</v>
      </c>
    </row>
    <row r="10" ht="12.75">
      <c r="A10" s="159">
        <v>0.00243055555555557</v>
      </c>
    </row>
    <row r="11" ht="12.75">
      <c r="A11" s="159">
        <v>0.00248842592592595</v>
      </c>
    </row>
    <row r="12" ht="12.75">
      <c r="A12" s="159">
        <v>0.00254629629629632</v>
      </c>
    </row>
    <row r="13" ht="12.75">
      <c r="A13" s="159">
        <v>0.00260416666666669</v>
      </c>
    </row>
    <row r="14" ht="12.75">
      <c r="A14" s="159">
        <v>0.00266203703703707</v>
      </c>
    </row>
    <row r="15" ht="12.75">
      <c r="A15" s="159">
        <v>0.00271990740740744</v>
      </c>
    </row>
    <row r="16" ht="12.75">
      <c r="A16" s="159">
        <v>0.002777777777777778</v>
      </c>
    </row>
    <row r="17" ht="12.75">
      <c r="A17" s="159">
        <v>0.002835648148148148</v>
      </c>
    </row>
    <row r="18" ht="12.75">
      <c r="A18" s="159">
        <v>0.00289351851851852</v>
      </c>
    </row>
    <row r="19" ht="12.75">
      <c r="A19" s="159">
        <v>0.00295138888888889</v>
      </c>
    </row>
    <row r="20" ht="12.75">
      <c r="A20" s="159">
        <v>0.00300925925925926</v>
      </c>
    </row>
    <row r="21" ht="12.75">
      <c r="A21" s="159">
        <v>0.00306712962962963</v>
      </c>
    </row>
    <row r="22" ht="12.75">
      <c r="A22" s="159">
        <v>0.003125</v>
      </c>
    </row>
    <row r="23" ht="12.75">
      <c r="A23" s="159">
        <v>0.00318287037037037</v>
      </c>
    </row>
    <row r="24" ht="12.75">
      <c r="A24" s="159">
        <v>0.00324074074074074</v>
      </c>
    </row>
    <row r="25" ht="12.75">
      <c r="A25" s="159">
        <v>0.00329861111111111</v>
      </c>
    </row>
    <row r="26" ht="12.75">
      <c r="A26" s="159">
        <v>0.00335648148148148</v>
      </c>
    </row>
    <row r="27" ht="12.75">
      <c r="A27" s="159">
        <v>0.00341435185185185</v>
      </c>
    </row>
    <row r="28" ht="12.75">
      <c r="A28" s="159">
        <v>0.00347222222222222</v>
      </c>
    </row>
    <row r="29" ht="12.75">
      <c r="A29" s="159">
        <v>0.00364583333333333</v>
      </c>
    </row>
    <row r="30" ht="12.75">
      <c r="A30" s="159">
        <v>0.00381944444444444</v>
      </c>
    </row>
    <row r="31" ht="12.75">
      <c r="A31" s="159">
        <v>0.00399305555555556</v>
      </c>
    </row>
    <row r="32" ht="12.75">
      <c r="A32" s="159">
        <v>0.00416666666666667</v>
      </c>
    </row>
    <row r="33" ht="12.75">
      <c r="A33" s="159">
        <v>0.00434027777777778</v>
      </c>
    </row>
    <row r="34" ht="12.75">
      <c r="A34" s="159">
        <v>0.00451388888888889</v>
      </c>
    </row>
    <row r="35" ht="12.75">
      <c r="A35" s="159">
        <v>0.0046875</v>
      </c>
    </row>
    <row r="36" ht="12.75">
      <c r="A36" s="159">
        <v>0.00486111111111111</v>
      </c>
    </row>
    <row r="37" ht="12.75">
      <c r="A37" s="159">
        <v>0.00503472222222222</v>
      </c>
    </row>
    <row r="38" ht="12.75">
      <c r="A38" s="159">
        <v>0.00520833333333333</v>
      </c>
    </row>
    <row r="39" ht="12.75">
      <c r="A39" s="159">
        <v>0.00538194444444444</v>
      </c>
    </row>
    <row r="40" ht="12.75">
      <c r="A40" s="159">
        <v>0.00555555555555556</v>
      </c>
    </row>
    <row r="41" ht="12.75">
      <c r="A41" s="159">
        <v>0.00572916666666667</v>
      </c>
    </row>
    <row r="42" ht="12.75">
      <c r="A42" s="159">
        <v>0.00590277777777778</v>
      </c>
    </row>
    <row r="43" ht="12.75">
      <c r="A43" s="159">
        <v>0.00607638888888889</v>
      </c>
    </row>
    <row r="44" ht="12.75">
      <c r="A44" s="159">
        <v>0.00625</v>
      </c>
    </row>
    <row r="45" ht="12.75">
      <c r="A45" s="159">
        <v>0.00642361111111111</v>
      </c>
    </row>
    <row r="46" ht="12.75">
      <c r="A46" s="159">
        <v>0.00659722222222222</v>
      </c>
    </row>
    <row r="47" ht="12.75">
      <c r="A47" s="159">
        <v>0.00677083333333333</v>
      </c>
    </row>
    <row r="48" ht="12.75">
      <c r="A48" s="159">
        <v>0.00694444444444444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Arnhild Foseide Fagerholt</cp:lastModifiedBy>
  <cp:lastPrinted>2012-06-16T06:02:51Z</cp:lastPrinted>
  <dcterms:created xsi:type="dcterms:W3CDTF">2008-02-25T14:03:20Z</dcterms:created>
  <dcterms:modified xsi:type="dcterms:W3CDTF">2012-06-25T18:35:02Z</dcterms:modified>
  <cp:category/>
  <cp:version/>
  <cp:contentType/>
  <cp:contentStatus/>
</cp:coreProperties>
</file>